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filterPrivacy="1" defaultThemeVersion="124226"/>
  <xr:revisionPtr revIDLastSave="0" documentId="13_ncr:1_{85072AF1-9647-4E70-B556-48DB6734EFC1}" xr6:coauthVersionLast="36" xr6:coauthVersionMax="36" xr10:uidLastSave="{00000000-0000-0000-0000-000000000000}"/>
  <bookViews>
    <workbookView xWindow="0" yWindow="0" windowWidth="23040" windowHeight="9394" tabRatio="859" activeTab="1" xr2:uid="{00000000-000D-0000-FFFF-FFFF00000000}"/>
  </bookViews>
  <sheets>
    <sheet name="COVER" sheetId="12" r:id="rId1"/>
    <sheet name="G.I. DESIGN OPT#1A" sheetId="1" r:id="rId2"/>
    <sheet name="G.I. DESIGN OPT#1B" sheetId="10" r:id="rId3"/>
    <sheet name="G.I. DESIGN OPT#1C" sheetId="11" r:id="rId4"/>
    <sheet name="G.I. DESIGN OPT#2" sheetId="7" r:id="rId5"/>
    <sheet name="G.I. DESIGN OPT#3" sheetId="8" r:id="rId6"/>
    <sheet name="G.I. DESIGN OPT#4" sheetId="9" r:id="rId7"/>
    <sheet name="DFUs - UPC 2015" sheetId="6" r:id="rId8"/>
    <sheet name="DATA SHEET UPC" sheetId="5" r:id="rId9"/>
  </sheets>
  <externalReferences>
    <externalReference r:id="rId10"/>
  </externalReferences>
  <definedNames>
    <definedName name="FIRE">'[1]SHEETS INDEX'!#REF!</definedName>
    <definedName name="_xlnm.Print_Area" localSheetId="0">COVER!$A$1:$C$33</definedName>
    <definedName name="_xlnm.Print_Area" localSheetId="1">'G.I. DESIGN OPT#1A'!$A$1:$S$60</definedName>
    <definedName name="_xlnm.Print_Area" localSheetId="2">'G.I. DESIGN OPT#1B'!$A$1:$S$48</definedName>
    <definedName name="_xlnm.Print_Area" localSheetId="3">'G.I. DESIGN OPT#1C'!$A$1:$S$53</definedName>
    <definedName name="_xlnm.Print_Area" localSheetId="4">'G.I. DESIGN OPT#2'!$A$1:$K$23</definedName>
  </definedNames>
  <calcPr calcId="191029"/>
</workbook>
</file>

<file path=xl/calcChain.xml><?xml version="1.0" encoding="utf-8"?>
<calcChain xmlns="http://schemas.openxmlformats.org/spreadsheetml/2006/main">
  <c r="B10" i="11" l="1"/>
  <c r="E15" i="9" l="1"/>
  <c r="N10" i="11" l="1"/>
  <c r="N10" i="10"/>
  <c r="E13" i="9"/>
  <c r="P34" i="8" l="1"/>
  <c r="E56" i="8" s="1"/>
  <c r="K56" i="8" s="1"/>
  <c r="E80" i="8" s="1"/>
  <c r="K80" i="8" s="1"/>
  <c r="E103" i="8" s="1"/>
  <c r="K103" i="8" s="1"/>
  <c r="P30" i="8"/>
  <c r="E52" i="8" s="1"/>
  <c r="K52" i="8" s="1"/>
  <c r="E76" i="8" s="1"/>
  <c r="K76" i="8" s="1"/>
  <c r="E99" i="8" s="1"/>
  <c r="K99" i="8" s="1"/>
  <c r="P26" i="8"/>
  <c r="E48" i="8" s="1"/>
  <c r="K48" i="8" s="1"/>
  <c r="E72" i="8" s="1"/>
  <c r="K72" i="8" s="1"/>
  <c r="E95" i="8" s="1"/>
  <c r="K95" i="8" s="1"/>
  <c r="P22" i="8"/>
  <c r="E44" i="8" s="1"/>
  <c r="K44" i="8" s="1"/>
  <c r="E68" i="8" s="1"/>
  <c r="K68" i="8" s="1"/>
  <c r="E91" i="8" s="1"/>
  <c r="K91" i="8" s="1"/>
  <c r="P18" i="8"/>
  <c r="E40" i="8" s="1"/>
  <c r="K40" i="8" s="1"/>
  <c r="E64" i="8" s="1"/>
  <c r="K64" i="8" s="1"/>
  <c r="E87" i="8" s="1"/>
  <c r="K87" i="8" s="1"/>
  <c r="B10" i="8" l="1"/>
  <c r="K10" i="8" s="1"/>
  <c r="G12" i="7"/>
  <c r="G13" i="7"/>
  <c r="G14" i="7"/>
  <c r="G15" i="7"/>
  <c r="F12" i="7"/>
  <c r="F13" i="7"/>
  <c r="F14" i="7"/>
  <c r="F15" i="7"/>
  <c r="E12" i="7"/>
  <c r="E13" i="7"/>
  <c r="E14" i="7"/>
  <c r="E15" i="7"/>
  <c r="G11" i="7"/>
  <c r="F11" i="7"/>
  <c r="E11" i="7"/>
  <c r="H15" i="7" l="1"/>
  <c r="H12" i="7"/>
  <c r="H14" i="7"/>
  <c r="H13" i="7"/>
  <c r="H11" i="7"/>
  <c r="H16" i="7" l="1"/>
  <c r="E18" i="7" s="1"/>
  <c r="E19" i="7" s="1"/>
  <c r="I17" i="1"/>
  <c r="B10" i="1" s="1"/>
  <c r="N1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N1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gallons
</t>
        </r>
      </text>
    </comment>
    <comment ref="Q10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gallons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N10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gallons
</t>
        </r>
      </text>
    </comment>
    <comment ref="Q10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gallons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N10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gallons
</t>
        </r>
      </text>
    </comment>
    <comment ref="Q10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gallons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K10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select an appropriate size as recommended by the manufacturer.
(lbs)</t>
        </r>
      </text>
    </comment>
    <comment ref="O10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gallon</t>
        </r>
      </text>
    </comment>
    <comment ref="H40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للتحويل من
إلي in3 
Gallon</t>
        </r>
      </text>
    </comment>
    <comment ref="H44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للتحويل من
إلي in3 
Gallon</t>
        </r>
      </text>
    </comment>
    <comment ref="H48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للتحويل من
إلي in3 
Gallon</t>
        </r>
      </text>
    </comment>
    <comment ref="H52" authorId="0" shapeId="0" xr:uid="{00000000-0006-0000-0500-000006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للتحويل من
إلي in3 
Gallon</t>
        </r>
      </text>
    </comment>
    <comment ref="H56" authorId="0" shapeId="0" xr:uid="{00000000-0006-0000-0500-000007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للتحويل من
إلي in3 
Gallon</t>
        </r>
      </text>
    </comment>
  </commentList>
</comments>
</file>

<file path=xl/sharedStrings.xml><?xml version="1.0" encoding="utf-8"?>
<sst xmlns="http://schemas.openxmlformats.org/spreadsheetml/2006/main" count="741" uniqueCount="335">
  <si>
    <t>Date</t>
  </si>
  <si>
    <t>No of Meals</t>
  </si>
  <si>
    <t>Per Peak</t>
  </si>
  <si>
    <t>Hours</t>
  </si>
  <si>
    <t>Enter</t>
  </si>
  <si>
    <t>Here</t>
  </si>
  <si>
    <t>X</t>
  </si>
  <si>
    <t>Waste Flow</t>
  </si>
  <si>
    <t>Rate</t>
  </si>
  <si>
    <t>Step 1</t>
  </si>
  <si>
    <t>Step 2</t>
  </si>
  <si>
    <t>Retention</t>
  </si>
  <si>
    <t>Time</t>
  </si>
  <si>
    <t>Step 3</t>
  </si>
  <si>
    <t>Step 4</t>
  </si>
  <si>
    <t>Step 5</t>
  </si>
  <si>
    <t>Step 6</t>
  </si>
  <si>
    <t xml:space="preserve">Storage </t>
  </si>
  <si>
    <t>Factor</t>
  </si>
  <si>
    <t>Calculated</t>
  </si>
  <si>
    <t>Interceptor</t>
  </si>
  <si>
    <t>Size</t>
  </si>
  <si>
    <t xml:space="preserve">Grease </t>
  </si>
  <si>
    <t>Number of Meals Per Peak Hour (Recommended Formula):</t>
  </si>
  <si>
    <t>Notes:</t>
  </si>
  <si>
    <t>Seating</t>
  </si>
  <si>
    <t>Capacity</t>
  </si>
  <si>
    <t>Meal Factor</t>
  </si>
  <si>
    <t xml:space="preserve">Peak </t>
  </si>
  <si>
    <t>Meals per</t>
  </si>
  <si>
    <t>Hour</t>
  </si>
  <si>
    <t>Establishment Type:</t>
  </si>
  <si>
    <t>Fast Food (45 min)</t>
  </si>
  <si>
    <t>Restaurant (60 min)</t>
  </si>
  <si>
    <t>Leisure Dining (90 min)</t>
  </si>
  <si>
    <t>Dinner Club (120 min)</t>
  </si>
  <si>
    <t>Waste Flow Rate:</t>
  </si>
  <si>
    <t>Condition</t>
  </si>
  <si>
    <t>Flow Rate</t>
  </si>
  <si>
    <t>With a Dishwashing Machine</t>
  </si>
  <si>
    <t>Without a Dishwashing Machine</t>
  </si>
  <si>
    <t>Single Service Kitchen</t>
  </si>
  <si>
    <t>Food Waste Disposer Only</t>
  </si>
  <si>
    <t>2.5 Hours</t>
  </si>
  <si>
    <t>1.5 Hours</t>
  </si>
  <si>
    <t>Storage Factor</t>
  </si>
  <si>
    <t>Kitchen Type</t>
  </si>
  <si>
    <t>Hours of Operation</t>
  </si>
  <si>
    <t>8 Hours</t>
  </si>
  <si>
    <t>12 Hours</t>
  </si>
  <si>
    <t>16 Hours</t>
  </si>
  <si>
    <t>24 Hours</t>
  </si>
  <si>
    <t>Multiply the values obtained from step 1 , 2 , 3 and 4. The result is</t>
  </si>
  <si>
    <t>the approximate grease interceptor size for this application</t>
  </si>
  <si>
    <t xml:space="preserve">Using the approximate required liquid capacity from step 5, select </t>
  </si>
  <si>
    <t>an appropriate size as recommended by the manufacturer.</t>
  </si>
  <si>
    <t>Calculation   &gt;</t>
  </si>
  <si>
    <t xml:space="preserve">TYPE OF OCCUPANCY        </t>
  </si>
  <si>
    <t>GALLONS PER DAY</t>
  </si>
  <si>
    <t>per passenger</t>
  </si>
  <si>
    <t>per employee</t>
  </si>
  <si>
    <t>2.   Auto washers</t>
  </si>
  <si>
    <t>1.   Airports</t>
  </si>
  <si>
    <t>Check with equipment manufacturer</t>
  </si>
  <si>
    <t xml:space="preserve">3.   Bowling alleys (snack bar only) </t>
  </si>
  <si>
    <t>UNIT</t>
  </si>
  <si>
    <t>per lane</t>
  </si>
  <si>
    <t>Campground with central comfort station</t>
  </si>
  <si>
    <t>Campground with flush toilets, no showers</t>
  </si>
  <si>
    <t xml:space="preserve">Day camps (no meals served) </t>
  </si>
  <si>
    <t>Summer and seasonal</t>
  </si>
  <si>
    <t>per person</t>
  </si>
  <si>
    <t>5.   Churches (Sanctuary)</t>
  </si>
  <si>
    <t>per seat</t>
  </si>
  <si>
    <t>6.   Dance halls</t>
  </si>
  <si>
    <t>7.   Factories</t>
  </si>
  <si>
    <t>no showers</t>
  </si>
  <si>
    <t>With showers</t>
  </si>
  <si>
    <t>Cafeteria, add</t>
  </si>
  <si>
    <t>8.   Hospitals</t>
  </si>
  <si>
    <t>per bed</t>
  </si>
  <si>
    <t>kitchen waste only</t>
  </si>
  <si>
    <t>laundry waste only</t>
  </si>
  <si>
    <t>9.   Hotels (no kitchen waste)</t>
  </si>
  <si>
    <t>per bed (2 person)</t>
  </si>
  <si>
    <t>10.   Institutions (Resident)</t>
  </si>
  <si>
    <t>Nursing home</t>
  </si>
  <si>
    <t>Rest home</t>
  </si>
  <si>
    <t>11.   Laundries, self-service</t>
  </si>
  <si>
    <t>(minimum 10 hours per day)</t>
  </si>
  <si>
    <t>Commercial</t>
  </si>
  <si>
    <t>per wash cycle</t>
  </si>
  <si>
    <t>Per manufacturer’s specifications</t>
  </si>
  <si>
    <t>12.   Motel</t>
  </si>
  <si>
    <t>12.   Motel (with kitchen)</t>
  </si>
  <si>
    <t>5.   Churches (with kitchen waste)</t>
  </si>
  <si>
    <t>per bed space</t>
  </si>
  <si>
    <t>13.   Offices</t>
  </si>
  <si>
    <t xml:space="preserve">14.   Parks, mobile homes </t>
  </si>
  <si>
    <t>per space</t>
  </si>
  <si>
    <t>Picnic parks (toilets only)</t>
  </si>
  <si>
    <t>Recreational vehicles without water hook-up</t>
  </si>
  <si>
    <t>Recreational vehicles with water and sewer hook-up</t>
  </si>
  <si>
    <t>per parking space</t>
  </si>
  <si>
    <t>15.   Restaurants – cafeterias</t>
  </si>
  <si>
    <t>toilet</t>
  </si>
  <si>
    <t>kitchen waste</t>
  </si>
  <si>
    <t xml:space="preserve">add for garbage disposal </t>
  </si>
  <si>
    <t>add for cocktail lounge</t>
  </si>
  <si>
    <t>kitchen waste – disposable service</t>
  </si>
  <si>
    <t>per customer</t>
  </si>
  <si>
    <t>per meal</t>
  </si>
  <si>
    <t>16.   Schools – Staff and office</t>
  </si>
  <si>
    <t xml:space="preserve">Elementary students </t>
  </si>
  <si>
    <t>Intermediate and high</t>
  </si>
  <si>
    <t>with gym and showers, add</t>
  </si>
  <si>
    <t>with cafeteria, add</t>
  </si>
  <si>
    <t>per student</t>
  </si>
  <si>
    <t>Boarding, total waste</t>
  </si>
  <si>
    <t>17.   Service station, toilets</t>
  </si>
  <si>
    <t>per 1st bay</t>
  </si>
  <si>
    <t>per add bay</t>
  </si>
  <si>
    <t>17.   Service station, toilets (for each additional bay)</t>
  </si>
  <si>
    <t xml:space="preserve">18.   Stores </t>
  </si>
  <si>
    <t>18.   Stores  (Public restrooms, add)</t>
  </si>
  <si>
    <t>per 10 square feet of floor space</t>
  </si>
  <si>
    <t>19.   Swimming pools, public</t>
  </si>
  <si>
    <t>20.   Theaters, auditoriums</t>
  </si>
  <si>
    <t>20.   Theaters, auditoriums (Drive-in)</t>
  </si>
  <si>
    <t>Dishwasher, disposal, or both</t>
  </si>
  <si>
    <t>Single serving with disposal</t>
  </si>
  <si>
    <t xml:space="preserve"> Single Service Kitchen:</t>
  </si>
  <si>
    <t>Commercial Kitchen Waste:</t>
  </si>
  <si>
    <t>Sand-silt oil</t>
  </si>
  <si>
    <t>Lint-silt (laundry)</t>
  </si>
  <si>
    <t>2 Hours</t>
  </si>
  <si>
    <t>Fully Equipped Commercial:</t>
  </si>
  <si>
    <t>Single Service Kitchen:</t>
  </si>
  <si>
    <t>Laundries, laundromats (allows for rock filter):</t>
  </si>
  <si>
    <t>Auto washers:</t>
  </si>
  <si>
    <t>self-serve</t>
  </si>
  <si>
    <t>employee operated</t>
  </si>
  <si>
    <t xml:space="preserve">Cafereria / Hostpital </t>
  </si>
  <si>
    <t xml:space="preserve">User Defined </t>
  </si>
  <si>
    <t>Select Grease Interceptor:</t>
  </si>
  <si>
    <t>Calculate Liquid Capacity:</t>
  </si>
  <si>
    <t>Storage Factor:</t>
  </si>
  <si>
    <t>Retention Time:</t>
  </si>
  <si>
    <t>Selected</t>
  </si>
  <si>
    <t>Gallons</t>
  </si>
  <si>
    <t>CONDITIONS</t>
  </si>
  <si>
    <t>4.   Camps</t>
  </si>
  <si>
    <t>TABLE 1014.3.6 GRAVITY GREASE INTERCEPTOR SIZING</t>
  </si>
  <si>
    <r>
      <t>DRAINAGE FIXTURE UNITS</t>
    </r>
    <r>
      <rPr>
        <vertAlign val="superscript"/>
        <sz val="10"/>
        <color rgb="FF221E1F"/>
        <rFont val="Calibri"/>
        <family val="2"/>
        <scheme val="minor"/>
      </rPr>
      <t xml:space="preserve"> </t>
    </r>
    <r>
      <rPr>
        <sz val="10"/>
        <color rgb="FF221E1F"/>
        <rFont val="Calibri"/>
        <family val="2"/>
        <scheme val="minor"/>
      </rPr>
      <t>(DFUs)</t>
    </r>
  </si>
  <si>
    <r>
      <t>INTERCEPTOR VOLUME</t>
    </r>
    <r>
      <rPr>
        <vertAlign val="superscript"/>
        <sz val="10"/>
        <color rgb="FF221E1F"/>
        <rFont val="Calibri"/>
        <family val="2"/>
        <scheme val="minor"/>
      </rPr>
      <t xml:space="preserve"> </t>
    </r>
    <r>
      <rPr>
        <sz val="10"/>
        <color rgb="FF221E1F"/>
        <rFont val="Calibri"/>
        <family val="2"/>
        <scheme val="minor"/>
      </rPr>
      <t>(gallons)</t>
    </r>
  </si>
  <si>
    <t>TABLE 702.1 DRAINAGE FIXTURE UNIT VALUES (DFU)</t>
  </si>
  <si>
    <t>PLUMBING APPLIANCES, APPURTENANCES, OR FIXTURES</t>
  </si>
  <si>
    <r>
      <t>MINIMUM SIZE TRAP AND TRAP ARM</t>
    </r>
    <r>
      <rPr>
        <vertAlign val="superscript"/>
        <sz val="10"/>
        <color rgb="FF221E1F"/>
        <rFont val="Calibri"/>
        <family val="2"/>
        <scheme val="minor"/>
      </rPr>
      <t xml:space="preserve"> </t>
    </r>
    <r>
      <rPr>
        <sz val="10"/>
        <color rgb="FF221E1F"/>
        <rFont val="Calibri"/>
        <family val="2"/>
        <scheme val="minor"/>
      </rPr>
      <t>(inches)</t>
    </r>
  </si>
  <si>
    <t>PRIVATE</t>
  </si>
  <si>
    <t>PUBLIC</t>
  </si>
  <si>
    <t>ASSEMBLY</t>
  </si>
  <si>
    <r>
      <rPr>
        <sz val="9"/>
        <color rgb="FF221E1F"/>
        <rFont val="Times New Roman"/>
        <family val="1"/>
      </rPr>
      <t>Bathtub or Combination Bath/Shower</t>
    </r>
  </si>
  <si>
    <r>
      <rPr>
        <sz val="9"/>
        <color rgb="FF221E1F"/>
        <rFont val="Times New Roman"/>
        <family val="1"/>
      </rPr>
      <t>Bidet</t>
    </r>
  </si>
  <si>
    <r>
      <rPr>
        <sz val="9"/>
        <color rgb="FF221E1F"/>
        <rFont val="Times New Roman"/>
        <family val="1"/>
      </rPr>
      <t>Clothes Washer, domestic, standpipe</t>
    </r>
    <r>
      <rPr>
        <vertAlign val="superscript"/>
        <sz val="9"/>
        <color rgb="FF221E1F"/>
        <rFont val="Times New Roman"/>
        <family val="1"/>
      </rPr>
      <t>5</t>
    </r>
  </si>
  <si>
    <r>
      <rPr>
        <sz val="9"/>
        <color rgb="FF221E1F"/>
        <rFont val="Times New Roman"/>
        <family val="1"/>
      </rPr>
      <t>Dental Unit, cuspidor</t>
    </r>
  </si>
  <si>
    <r>
      <rPr>
        <sz val="9"/>
        <color rgb="FF221E1F"/>
        <rFont val="Times New Roman"/>
        <family val="1"/>
      </rPr>
      <t>Dishwasher, domestic, with independent drain</t>
    </r>
    <r>
      <rPr>
        <vertAlign val="superscript"/>
        <sz val="9"/>
        <color rgb="FF221E1F"/>
        <rFont val="Times New Roman"/>
        <family val="1"/>
      </rPr>
      <t>2</t>
    </r>
  </si>
  <si>
    <r>
      <rPr>
        <sz val="9"/>
        <color rgb="FF221E1F"/>
        <rFont val="Times New Roman"/>
        <family val="1"/>
      </rPr>
      <t>Drinking Fountain or Water Cooler</t>
    </r>
  </si>
  <si>
    <r>
      <rPr>
        <sz val="9"/>
        <color rgb="FF221E1F"/>
        <rFont val="Times New Roman"/>
        <family val="1"/>
      </rPr>
      <t>Food Waste Disposer, commercial</t>
    </r>
  </si>
  <si>
    <r>
      <rPr>
        <sz val="9"/>
        <color rgb="FF221E1F"/>
        <rFont val="Times New Roman"/>
        <family val="1"/>
      </rPr>
      <t>Floor Drain, emergency</t>
    </r>
  </si>
  <si>
    <r>
      <rPr>
        <sz val="9"/>
        <color rgb="FF221E1F"/>
        <rFont val="Times New Roman"/>
        <family val="1"/>
      </rPr>
      <t>Floor Drain (for additional sizes see Section 702.0)</t>
    </r>
  </si>
  <si>
    <r>
      <rPr>
        <sz val="9"/>
        <color rgb="FF221E1F"/>
        <rFont val="Times New Roman"/>
        <family val="1"/>
      </rPr>
      <t>Shower, single-head trap</t>
    </r>
  </si>
  <si>
    <r>
      <rPr>
        <sz val="9"/>
        <color rgb="FF221E1F"/>
        <rFont val="Times New Roman"/>
        <family val="1"/>
      </rPr>
      <t>Multi-head, each additional</t>
    </r>
  </si>
  <si>
    <r>
      <rPr>
        <sz val="9"/>
        <color rgb="FF221E1F"/>
        <rFont val="Times New Roman"/>
        <family val="1"/>
      </rPr>
      <t>Lavatory</t>
    </r>
  </si>
  <si>
    <r>
      <rPr>
        <sz val="9"/>
        <color rgb="FF221E1F"/>
        <rFont val="Times New Roman"/>
        <family val="1"/>
      </rPr>
      <t>Lavatories in sets</t>
    </r>
  </si>
  <si>
    <r>
      <rPr>
        <sz val="9"/>
        <color rgb="FF221E1F"/>
        <rFont val="Times New Roman"/>
        <family val="1"/>
      </rPr>
      <t>Washfountain</t>
    </r>
  </si>
  <si>
    <r>
      <rPr>
        <sz val="9"/>
        <color rgb="FF221E1F"/>
        <rFont val="Times New Roman"/>
        <family val="1"/>
      </rPr>
      <t>Mobile Home, trap</t>
    </r>
  </si>
  <si>
    <r>
      <rPr>
        <sz val="9"/>
        <color rgb="FF221E1F"/>
        <rFont val="Times New Roman"/>
        <family val="1"/>
      </rPr>
      <t>Receptor, indirect waste</t>
    </r>
    <r>
      <rPr>
        <vertAlign val="superscript"/>
        <sz val="9"/>
        <color rgb="FF221E1F"/>
        <rFont val="Times New Roman"/>
        <family val="1"/>
      </rPr>
      <t>1,3</t>
    </r>
  </si>
  <si>
    <r>
      <rPr>
        <sz val="9"/>
        <color rgb="FF221E1F"/>
        <rFont val="Times New Roman"/>
        <family val="1"/>
      </rPr>
      <t>Receptor, indirect waste</t>
    </r>
    <r>
      <rPr>
        <vertAlign val="superscript"/>
        <sz val="9"/>
        <color rgb="FF221E1F"/>
        <rFont val="Times New Roman"/>
        <family val="1"/>
      </rPr>
      <t>1,4</t>
    </r>
  </si>
  <si>
    <r>
      <rPr>
        <sz val="9"/>
        <color rgb="FF221E1F"/>
        <rFont val="Times New Roman"/>
        <family val="1"/>
      </rPr>
      <t>Receptor, indirect waste</t>
    </r>
    <r>
      <rPr>
        <vertAlign val="superscript"/>
        <sz val="9"/>
        <color rgb="FF221E1F"/>
        <rFont val="Times New Roman"/>
        <family val="1"/>
      </rPr>
      <t>1</t>
    </r>
  </si>
  <si>
    <r>
      <rPr>
        <sz val="9"/>
        <color rgb="FF221E1F"/>
        <rFont val="Times New Roman"/>
        <family val="1"/>
      </rPr>
      <t>Bar</t>
    </r>
  </si>
  <si>
    <r>
      <rPr>
        <sz val="9"/>
        <color rgb="FF221E1F"/>
        <rFont val="Times New Roman"/>
        <family val="1"/>
      </rPr>
      <t>Bar</t>
    </r>
    <r>
      <rPr>
        <vertAlign val="superscript"/>
        <sz val="9"/>
        <color rgb="FF221E1F"/>
        <rFont val="Times New Roman"/>
        <family val="1"/>
      </rPr>
      <t>2</t>
    </r>
  </si>
  <si>
    <r>
      <rPr>
        <sz val="9"/>
        <color rgb="FF221E1F"/>
        <rFont val="Times New Roman"/>
        <family val="1"/>
      </rPr>
      <t>Clinical</t>
    </r>
  </si>
  <si>
    <r>
      <rPr>
        <sz val="9"/>
        <color rgb="FF221E1F"/>
        <rFont val="Times New Roman"/>
        <family val="1"/>
      </rPr>
      <t>Commercial with food waste</t>
    </r>
    <r>
      <rPr>
        <vertAlign val="superscript"/>
        <sz val="9"/>
        <color rgb="FF221E1F"/>
        <rFont val="Times New Roman"/>
        <family val="1"/>
      </rPr>
      <t>2</t>
    </r>
  </si>
  <si>
    <r>
      <rPr>
        <sz val="9"/>
        <color rgb="FF221E1F"/>
        <rFont val="Times New Roman"/>
        <family val="1"/>
      </rPr>
      <t>Exam Room</t>
    </r>
  </si>
  <si>
    <r>
      <rPr>
        <sz val="9"/>
        <color rgb="FF221E1F"/>
        <rFont val="Times New Roman"/>
        <family val="1"/>
      </rPr>
      <t>Special Purpose</t>
    </r>
    <r>
      <rPr>
        <vertAlign val="superscript"/>
        <sz val="9"/>
        <color rgb="FF221E1F"/>
        <rFont val="Times New Roman"/>
        <family val="1"/>
      </rPr>
      <t>2</t>
    </r>
  </si>
  <si>
    <r>
      <rPr>
        <sz val="9"/>
        <color rgb="FF221E1F"/>
        <rFont val="Times New Roman"/>
        <family val="1"/>
      </rPr>
      <t>Special Purpose</t>
    </r>
  </si>
  <si>
    <r>
      <rPr>
        <sz val="9"/>
        <color rgb="FF221E1F"/>
        <rFont val="Times New Roman"/>
        <family val="1"/>
      </rPr>
      <t>Kitchen, domestic</t>
    </r>
    <r>
      <rPr>
        <vertAlign val="superscript"/>
        <sz val="9"/>
        <color rgb="FF221E1F"/>
        <rFont val="Times New Roman"/>
        <family val="1"/>
      </rPr>
      <t xml:space="preserve">2
</t>
    </r>
    <r>
      <rPr>
        <sz val="9"/>
        <color rgb="FF221E1F"/>
        <rFont val="Times New Roman"/>
        <family val="1"/>
      </rPr>
      <t>(with or without food waste disposer, dishwasher, or both)</t>
    </r>
  </si>
  <si>
    <r>
      <rPr>
        <sz val="9"/>
        <color rgb="FF221E1F"/>
        <rFont val="Times New Roman"/>
        <family val="1"/>
      </rPr>
      <t>Laundry</t>
    </r>
    <r>
      <rPr>
        <vertAlign val="superscript"/>
        <sz val="9"/>
        <color rgb="FF221E1F"/>
        <rFont val="Times New Roman"/>
        <family val="1"/>
      </rPr>
      <t xml:space="preserve">2  </t>
    </r>
    <r>
      <rPr>
        <sz val="9"/>
        <color rgb="FF221E1F"/>
        <rFont val="Times New Roman"/>
        <family val="1"/>
      </rPr>
      <t>(with or without discharge from a clothes washer)</t>
    </r>
  </si>
  <si>
    <r>
      <rPr>
        <sz val="9"/>
        <color rgb="FF221E1F"/>
        <rFont val="Times New Roman"/>
        <family val="1"/>
      </rPr>
      <t>Service or Mop Basin</t>
    </r>
  </si>
  <si>
    <r>
      <rPr>
        <sz val="9"/>
        <color rgb="FF221E1F"/>
        <rFont val="Times New Roman"/>
        <family val="1"/>
      </rPr>
      <t>Service, flushing rim</t>
    </r>
  </si>
  <si>
    <r>
      <rPr>
        <sz val="9"/>
        <color rgb="FF221E1F"/>
        <rFont val="Times New Roman"/>
        <family val="1"/>
      </rPr>
      <t>Wash, each set of faucets</t>
    </r>
  </si>
  <si>
    <r>
      <rPr>
        <sz val="9"/>
        <color rgb="FF221E1F"/>
        <rFont val="Times New Roman"/>
        <family val="1"/>
      </rPr>
      <t>Urinal, integral trap 1.0 GPF</t>
    </r>
    <r>
      <rPr>
        <vertAlign val="superscript"/>
        <sz val="9"/>
        <color rgb="FF221E1F"/>
        <rFont val="Times New Roman"/>
        <family val="1"/>
      </rPr>
      <t>2</t>
    </r>
  </si>
  <si>
    <r>
      <rPr>
        <sz val="9"/>
        <color rgb="FF221E1F"/>
        <rFont val="Times New Roman"/>
        <family val="1"/>
      </rPr>
      <t>Urinal, integral trap greater than 1.0 GPF</t>
    </r>
  </si>
  <si>
    <r>
      <rPr>
        <sz val="9"/>
        <color rgb="FF221E1F"/>
        <rFont val="Times New Roman"/>
        <family val="1"/>
      </rPr>
      <t>Urinal, exposed trap</t>
    </r>
    <r>
      <rPr>
        <vertAlign val="superscript"/>
        <sz val="9"/>
        <color rgb="FF221E1F"/>
        <rFont val="Times New Roman"/>
        <family val="1"/>
      </rPr>
      <t>2</t>
    </r>
  </si>
  <si>
    <r>
      <rPr>
        <sz val="9"/>
        <color rgb="FF221E1F"/>
        <rFont val="Times New Roman"/>
        <family val="1"/>
      </rPr>
      <t>Water Closet, 1.6 GPF Gravity Tank</t>
    </r>
    <r>
      <rPr>
        <vertAlign val="superscript"/>
        <sz val="9"/>
        <color rgb="FF221E1F"/>
        <rFont val="Times New Roman"/>
        <family val="1"/>
      </rPr>
      <t>6</t>
    </r>
  </si>
  <si>
    <r>
      <rPr>
        <sz val="9"/>
        <color rgb="FF221E1F"/>
        <rFont val="Times New Roman"/>
        <family val="1"/>
      </rPr>
      <t>Water Closet, 1.6 GPF Flushometer Tank</t>
    </r>
    <r>
      <rPr>
        <vertAlign val="superscript"/>
        <sz val="9"/>
        <color rgb="FF221E1F"/>
        <rFont val="Times New Roman"/>
        <family val="1"/>
      </rPr>
      <t>6</t>
    </r>
  </si>
  <si>
    <r>
      <rPr>
        <sz val="9"/>
        <color rgb="FF221E1F"/>
        <rFont val="Times New Roman"/>
        <family val="1"/>
      </rPr>
      <t>Water Closet, 1.6 GPF Flushometer Valve</t>
    </r>
    <r>
      <rPr>
        <vertAlign val="superscript"/>
        <sz val="9"/>
        <color rgb="FF221E1F"/>
        <rFont val="Times New Roman"/>
        <family val="1"/>
      </rPr>
      <t>6</t>
    </r>
  </si>
  <si>
    <r>
      <rPr>
        <sz val="9"/>
        <color rgb="FF221E1F"/>
        <rFont val="Times New Roman"/>
        <family val="1"/>
      </rPr>
      <t>Water Closet, greater than 1.6 GPF Gravity Tank</t>
    </r>
    <r>
      <rPr>
        <vertAlign val="superscript"/>
        <sz val="9"/>
        <color rgb="FF221E1F"/>
        <rFont val="Times New Roman"/>
        <family val="1"/>
      </rPr>
      <t>6</t>
    </r>
  </si>
  <si>
    <r>
      <rPr>
        <sz val="9"/>
        <color rgb="FF221E1F"/>
        <rFont val="Times New Roman"/>
        <family val="1"/>
      </rPr>
      <t>Water Closet, greater than 1.6 GPF Flushometer Valve</t>
    </r>
    <r>
      <rPr>
        <vertAlign val="superscript"/>
        <sz val="9"/>
        <color rgb="FF221E1F"/>
        <rFont val="Times New Roman"/>
        <family val="1"/>
      </rPr>
      <t>6</t>
    </r>
  </si>
  <si>
    <r>
      <t>See footnote</t>
    </r>
    <r>
      <rPr>
        <vertAlign val="superscript"/>
        <sz val="10"/>
        <color rgb="FF221E1F"/>
        <rFont val="Calibri"/>
        <family val="2"/>
        <scheme val="minor"/>
      </rPr>
      <t>1,3</t>
    </r>
  </si>
  <si>
    <r>
      <t>See footnote</t>
    </r>
    <r>
      <rPr>
        <vertAlign val="superscript"/>
        <sz val="10"/>
        <color rgb="FF221E1F"/>
        <rFont val="Calibri"/>
        <family val="2"/>
        <scheme val="minor"/>
      </rPr>
      <t>1,4</t>
    </r>
  </si>
  <si>
    <r>
      <t>See footnote</t>
    </r>
    <r>
      <rPr>
        <vertAlign val="superscript"/>
        <sz val="10"/>
        <color rgb="FF221E1F"/>
        <rFont val="Calibri"/>
        <family val="2"/>
        <scheme val="minor"/>
      </rPr>
      <t>1</t>
    </r>
  </si>
  <si>
    <t>Follow these six simple steps to determine grease interceptor size by using No of Meals Method:-</t>
  </si>
  <si>
    <t>Fixture</t>
  </si>
  <si>
    <t>QTY</t>
  </si>
  <si>
    <t>Total DFU</t>
  </si>
  <si>
    <r>
      <rPr>
        <b/>
        <u/>
        <sz val="10"/>
        <color rgb="FF221E1F"/>
        <rFont val="Times New Roman"/>
        <family val="1"/>
      </rPr>
      <t>Sinks</t>
    </r>
  </si>
  <si>
    <t>Design Calculation Sheets</t>
  </si>
  <si>
    <t>GAL</t>
  </si>
  <si>
    <t>DFUs</t>
  </si>
  <si>
    <t>CALCULATED GREASE INTERCEPTOR SIZE</t>
  </si>
  <si>
    <t>SELECTED GREASE INTERCEPTOR SIZE</t>
  </si>
  <si>
    <t>PRIVATE DFU</t>
  </si>
  <si>
    <t>PUBLIC DFU</t>
  </si>
  <si>
    <t>ASSEMBLY DFU</t>
  </si>
  <si>
    <t>Floor Drain (for additional sizes see Section 702.0)</t>
  </si>
  <si>
    <t>Bar2</t>
  </si>
  <si>
    <t>Commercial with food waste2</t>
  </si>
  <si>
    <t>Kitchen, domestic2
(with or without food waste disposer, dishwasher, or both)</t>
  </si>
  <si>
    <t>Clinical</t>
  </si>
  <si>
    <t>#SUPPLIER</t>
  </si>
  <si>
    <t>AS PER SUPPLIER WE WILL GET THE MODEL NUMBER AND THE G.I. DIMENSIONS</t>
  </si>
  <si>
    <t>/</t>
  </si>
  <si>
    <t>Determine grease interceptor size by using DFUs Method:-</t>
  </si>
  <si>
    <t>Determine grease interceptor size by using Fixture Capacity Method:-</t>
  </si>
  <si>
    <t>TABLE 1014.2.1 HYDROMECHANICAL GREASE INTERCEPTOR SIZING USING GRAVITY FLOW RATES</t>
  </si>
  <si>
    <t>DIAMETER OF GREASE WASTE PIPE (inches)</t>
  </si>
  <si>
    <t>TWO-MINUTE DRAINAGE PERIOD (gpm)</t>
  </si>
  <si>
    <r>
      <t>MAXIMUM FULL PIPE FLOW (gpm)</t>
    </r>
    <r>
      <rPr>
        <vertAlign val="superscript"/>
        <sz val="10"/>
        <color rgb="FF221E1F"/>
        <rFont val="Calibri"/>
        <family val="2"/>
        <scheme val="minor"/>
      </rPr>
      <t>2</t>
    </r>
  </si>
  <si>
    <t>SIZE OF GREASE INTERCEPTOR</t>
  </si>
  <si>
    <t>ONE-MINUTE DRAINAGE PERIOD (gpm)</t>
  </si>
  <si>
    <t>DIAMETER OF GREASE WASTE PIPE (mm)</t>
  </si>
  <si>
    <t>LENGTH (in)</t>
  </si>
  <si>
    <t>WIDTH (in)</t>
  </si>
  <si>
    <t>DEPTH (in)</t>
  </si>
  <si>
    <t>here</t>
  </si>
  <si>
    <t>FILL FACTOR</t>
  </si>
  <si>
    <t>Calculation  &gt;</t>
  </si>
  <si>
    <t>FIX. SIZE</t>
  </si>
  <si>
    <t>FIXTURE NAME:</t>
  </si>
  <si>
    <r>
      <t>in</t>
    </r>
    <r>
      <rPr>
        <b/>
        <vertAlign val="superscript"/>
        <sz val="10"/>
        <color rgb="FF221E1F"/>
        <rFont val="Calibri"/>
        <family val="2"/>
        <scheme val="minor"/>
      </rPr>
      <t>3</t>
    </r>
  </si>
  <si>
    <t>Grease Interceptor Sizing Worksheet OPT#2</t>
  </si>
  <si>
    <t>Grease Interceptor Sizing Worksheet OPT#3</t>
  </si>
  <si>
    <r>
      <t xml:space="preserve">The Uniform Pluming Code Formula - </t>
    </r>
    <r>
      <rPr>
        <b/>
        <sz val="11"/>
        <color rgb="FFFF0000"/>
        <rFont val="Calibri"/>
        <family val="2"/>
        <scheme val="minor"/>
      </rPr>
      <t>By using Number of DFUs</t>
    </r>
  </si>
  <si>
    <r>
      <t xml:space="preserve">The Uniform Pluming Code Formula - </t>
    </r>
    <r>
      <rPr>
        <b/>
        <sz val="11"/>
        <color rgb="FFFF0000"/>
        <rFont val="Calibri"/>
        <family val="2"/>
        <scheme val="minor"/>
      </rPr>
      <t>By using Fixtures Capacity</t>
    </r>
  </si>
  <si>
    <t>Determine volume of fixture by
multiplying length by width by
depth.</t>
  </si>
  <si>
    <t>Determine capacity in gallons
1gallon = 231 cubic inches</t>
  </si>
  <si>
    <t>gal.</t>
  </si>
  <si>
    <t>CAPACITY</t>
  </si>
  <si>
    <t>1. Calculate the size of each fixture:</t>
  </si>
  <si>
    <t>Capacity in gallons:</t>
  </si>
  <si>
    <t xml:space="preserve">Determine actual drainage load. The
fixture
is normally filled to 75% of capacity
with
water. The items being washed
displace
about 25% of the fixture content; thus,
actual drainage load is 75% of fixture
capacity. </t>
  </si>
  <si>
    <t xml:space="preserve">Determine flow rate and drainage
period.
In general, good practice dictates a
one-minute drainage period;
however,
when conditions permit, a twominute
drainage period is acceptable.
Drainage
period is the actual time period to
completely drain the fixture
Flow rate = Actual drainage
load/Drainage period </t>
  </si>
  <si>
    <t>Note: The most generally accepted drainage period is one minute. The maximum</t>
  </si>
  <si>
    <t>drainage period allowed is 2 minutes.</t>
  </si>
  <si>
    <t>Capacity after using filling factor (Real capacity):</t>
  </si>
  <si>
    <t>Determine flow rate and drainage period:</t>
  </si>
  <si>
    <t>DRAINAGE PERIOD</t>
  </si>
  <si>
    <t>gpm</t>
  </si>
  <si>
    <t>FACTOR</t>
  </si>
  <si>
    <t>Total flow rate. Add the gpm requirement for each fixture to arrive at a total flow rate.</t>
  </si>
  <si>
    <t>For fixtures that do not have a calculable volume, ie. water wash hoods, wok ranges</t>
  </si>
  <si>
    <t>(with or without curtain) and pre‐rinse stations, allow 10 gpm or the actual flow rate,</t>
  </si>
  <si>
    <t>whichever is greater.</t>
  </si>
  <si>
    <t>from tables</t>
  </si>
  <si>
    <t>FLOW (GPM)</t>
  </si>
  <si>
    <t xml:space="preserve">Number of Fixtures </t>
  </si>
  <si>
    <t xml:space="preserve">Maximum Rate of Flow (gpm) </t>
  </si>
  <si>
    <t>Grease Capacity (lbs)</t>
  </si>
  <si>
    <t>Capacity of grease traps</t>
  </si>
  <si>
    <t>Illustrated Guide to the International Plumbing &amp; Fuel Gas Codes book</t>
  </si>
  <si>
    <t>interceptor table to approximate capacity. If the maximum flow rate is exceeded from</t>
  </si>
  <si>
    <t>the number of fixtures, the hydromechanical grease interceptor is to be sized by</t>
  </si>
  <si>
    <t>selecting a device with an appropriate flow rate.</t>
  </si>
  <si>
    <t xml:space="preserve">Select interceptor.
Select interceptor which corresponds to
the flow rate calculates.
Note: Select next large size when flow
rate falls between two sizes listed. </t>
  </si>
  <si>
    <t>**Use the hydromechanical grease</t>
  </si>
  <si>
    <t xml:space="preserve">**Using the approximate required liquid capacity from step 5, select </t>
  </si>
  <si>
    <t>select an appropriate size as recommended</t>
  </si>
  <si>
    <r>
      <t xml:space="preserve">The Uniform Pluming Code Formula - </t>
    </r>
    <r>
      <rPr>
        <b/>
        <sz val="11"/>
        <color rgb="FFFF0000"/>
        <rFont val="Calibri"/>
        <family val="2"/>
        <scheme val="minor"/>
      </rPr>
      <t>By using Waste Pipe Diameter Size (Maximum Gravity Flow Rates)</t>
    </r>
  </si>
  <si>
    <t>-</t>
  </si>
  <si>
    <t>MIN</t>
  </si>
  <si>
    <t>mm</t>
  </si>
  <si>
    <t>MAXIMUM FULL PIPE FLOW (gpm)</t>
  </si>
  <si>
    <t>GPM</t>
  </si>
  <si>
    <t>CALCULATED FLOW RATE (gpm)</t>
  </si>
  <si>
    <t>!!!</t>
  </si>
  <si>
    <t>4 Hours</t>
  </si>
  <si>
    <r>
      <t xml:space="preserve">The Uniform Pluming Code Formula - </t>
    </r>
    <r>
      <rPr>
        <b/>
        <sz val="11"/>
        <color rgb="FFFF0000"/>
        <rFont val="Calibri"/>
        <family val="2"/>
        <scheme val="minor"/>
      </rPr>
      <t>By using Number of (</t>
    </r>
    <r>
      <rPr>
        <sz val="11"/>
        <rFont val="Calibri"/>
        <family val="2"/>
        <scheme val="minor"/>
      </rPr>
      <t>Meals, Vehicles &amp;</t>
    </r>
    <r>
      <rPr>
        <b/>
        <sz val="1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Machines)</t>
    </r>
  </si>
  <si>
    <r>
      <t xml:space="preserve">The Uniform Pluming Code Formula - </t>
    </r>
    <r>
      <rPr>
        <b/>
        <sz val="11"/>
        <color rgb="FFFF0000"/>
        <rFont val="Calibri"/>
        <family val="2"/>
        <scheme val="minor"/>
      </rPr>
      <t>By using Number of (</t>
    </r>
    <r>
      <rPr>
        <sz val="11"/>
        <rFont val="Calibri"/>
        <family val="2"/>
        <scheme val="minor"/>
      </rPr>
      <t xml:space="preserve">Meals, </t>
    </r>
    <r>
      <rPr>
        <b/>
        <sz val="11"/>
        <color rgb="FFFF0000"/>
        <rFont val="Calibri"/>
        <family val="2"/>
        <scheme val="minor"/>
      </rPr>
      <t>Vehicles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&amp; Machines</t>
    </r>
    <r>
      <rPr>
        <b/>
        <sz val="11"/>
        <color rgb="FFFF0000"/>
        <rFont val="Calibri"/>
        <family val="2"/>
        <scheme val="minor"/>
      </rPr>
      <t>)</t>
    </r>
  </si>
  <si>
    <r>
      <t xml:space="preserve">The Uniform Pluming Code Formula - </t>
    </r>
    <r>
      <rPr>
        <b/>
        <sz val="11"/>
        <color rgb="FFFF0000"/>
        <rFont val="Calibri"/>
        <family val="2"/>
        <scheme val="minor"/>
      </rPr>
      <t>By using Number of (Meals,</t>
    </r>
    <r>
      <rPr>
        <sz val="11"/>
        <rFont val="Calibri"/>
        <family val="2"/>
        <scheme val="minor"/>
      </rPr>
      <t xml:space="preserve"> Vehicles &amp; Machines</t>
    </r>
    <r>
      <rPr>
        <b/>
        <sz val="11"/>
        <color rgb="FFFF0000"/>
        <rFont val="Calibri"/>
        <family val="2"/>
        <scheme val="minor"/>
      </rPr>
      <t>)</t>
    </r>
  </si>
  <si>
    <t xml:space="preserve">No of Vehicles </t>
  </si>
  <si>
    <t>No of Machines</t>
  </si>
  <si>
    <t>No. of cycles per hour</t>
  </si>
  <si>
    <t>Cycles per</t>
  </si>
  <si>
    <t>TABLE H 201.1(2) ESTIMATED WASTE/SEWAGE FLOW RATES</t>
  </si>
  <si>
    <t>1.   Airports per passenger</t>
  </si>
  <si>
    <t>1.   Airports per employee</t>
  </si>
  <si>
    <t>Project Name</t>
  </si>
  <si>
    <t>Bldg. Name and Bldg. Number</t>
  </si>
  <si>
    <t>Calculation</t>
  </si>
  <si>
    <t>Engineer</t>
  </si>
  <si>
    <t>GREASE INTERCEPTOR</t>
  </si>
  <si>
    <t>Grease Interceptor.</t>
  </si>
  <si>
    <t>Follow these six simple steps to determine silt-lint grease, laundries, laundromats size by using No of MachinesMethod:-</t>
  </si>
  <si>
    <t>Follow these five simple steps to determine sand-silt oil, auto washers size by using No of Vehicles Method:-</t>
  </si>
  <si>
    <t>SAND-SILT OIL, AUTO WASHERS INTERCEPTOR</t>
  </si>
  <si>
    <t>sand-silt oil, auto washers Interceptor.</t>
  </si>
  <si>
    <t>silt-lint grease, laundries, laundromats Interceptor.</t>
  </si>
  <si>
    <t>SILT-LINT GREASE, LAUNDRIES, LAUNDROMATS INTERCEPTOR</t>
  </si>
  <si>
    <t>Grease Interceptor Sizing Worksheet OPT#1A</t>
  </si>
  <si>
    <t>Grease Interceptor Sizing Worksheet OPT#4</t>
  </si>
  <si>
    <t>Sand-silt oil, auto washers Interceptor Sizing Worksheet OPT#1B</t>
  </si>
  <si>
    <t>Silt-lint grease, laundries, laundromats Interceptor Sizing Worksheet OPT#1C</t>
  </si>
  <si>
    <t>CONTENTS &gt;&gt;</t>
  </si>
  <si>
    <t>WATER SUPPLY SYSTEMS</t>
  </si>
  <si>
    <t>&amp;</t>
  </si>
  <si>
    <t>DRAINAGE SYSTEMS</t>
  </si>
  <si>
    <t>WATER SUPPLY SYSTEMS &gt;&gt;</t>
  </si>
  <si>
    <t>1- Cold / Hot water supply pipe sizing</t>
  </si>
  <si>
    <t>2- Domestic water Booster pump design</t>
  </si>
  <si>
    <t>3- Domesting water Transfer pump design</t>
  </si>
  <si>
    <t>4- Domesting hot water Circulation pump design</t>
  </si>
  <si>
    <t>5- Eletrical Water Heater sizing</t>
  </si>
  <si>
    <t xml:space="preserve">6- Domestic water Tank sizing </t>
  </si>
  <si>
    <t>DRAINAGE SYSTEMS &gt;&gt;</t>
  </si>
  <si>
    <t>1- Drainage and Vent pipe sizing</t>
  </si>
  <si>
    <t>2- Rain water pipe sizing</t>
  </si>
  <si>
    <t>3- Submersible pump and Sump pit design</t>
  </si>
  <si>
    <t>4- Septic Tank sizing</t>
  </si>
  <si>
    <t>5- Grease Interceptor sizing</t>
  </si>
  <si>
    <t>6- Sump pump discharge pipe - Reversed Pressure Drop (RPD) calculation</t>
  </si>
  <si>
    <t>CONSULTING &gt;&gt;</t>
  </si>
  <si>
    <t>MEP_Design Work</t>
  </si>
  <si>
    <t>Plumbing Calculations Sheets</t>
  </si>
  <si>
    <t>WWW.MEPEXTRA.COM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</si>
</sst>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ddd\,\ dd\ mmmm\ yyyy"/>
  </numFmts>
  <fonts count="4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Times New Roman"/>
      <family val="1"/>
    </font>
    <font>
      <sz val="9"/>
      <name val="Arial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FF00"/>
      <name val="Calibri"/>
      <family val="2"/>
      <scheme val="minor"/>
    </font>
    <font>
      <sz val="12"/>
      <color rgb="FFFFFF00"/>
      <name val="Calibri"/>
      <family val="2"/>
      <scheme val="minor"/>
    </font>
    <font>
      <sz val="10"/>
      <color rgb="FF221E1F"/>
      <name val="Calibri"/>
      <family val="2"/>
      <scheme val="minor"/>
    </font>
    <font>
      <vertAlign val="superscript"/>
      <sz val="10"/>
      <color rgb="FF221E1F"/>
      <name val="Calibri"/>
      <family val="2"/>
      <scheme val="minor"/>
    </font>
    <font>
      <sz val="9"/>
      <name val="Times New Roman"/>
      <family val="1"/>
    </font>
    <font>
      <sz val="9"/>
      <color rgb="FF221E1F"/>
      <name val="Times New Roman"/>
      <family val="1"/>
    </font>
    <font>
      <vertAlign val="superscript"/>
      <sz val="9"/>
      <color rgb="FF221E1F"/>
      <name val="Times New Roman"/>
      <family val="1"/>
    </font>
    <font>
      <b/>
      <u/>
      <sz val="11"/>
      <color theme="1"/>
      <name val="Calibri"/>
      <family val="2"/>
      <scheme val="minor"/>
    </font>
    <font>
      <b/>
      <u/>
      <sz val="10"/>
      <name val="Times New Roman"/>
      <family val="1"/>
    </font>
    <font>
      <b/>
      <u/>
      <sz val="10"/>
      <color rgb="FF221E1F"/>
      <name val="Times New Roman"/>
      <family val="1"/>
    </font>
    <font>
      <b/>
      <sz val="12"/>
      <color rgb="FFFFFF00"/>
      <name val="Calibri"/>
      <family val="2"/>
      <scheme val="minor"/>
    </font>
    <font>
      <sz val="6.5"/>
      <name val="Arial"/>
      <family val="2"/>
    </font>
    <font>
      <sz val="9"/>
      <color rgb="FF221E1F"/>
      <name val="Calibri"/>
      <family val="2"/>
      <scheme val="minor"/>
    </font>
    <font>
      <b/>
      <vertAlign val="superscript"/>
      <sz val="10"/>
      <color rgb="FF221E1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Arial"/>
      <family val="2"/>
    </font>
    <font>
      <b/>
      <sz val="11"/>
      <color rgb="FFC00000"/>
      <name val="Calibri"/>
      <family val="2"/>
      <scheme val="minor"/>
    </font>
    <font>
      <sz val="12"/>
      <name val="Arial"/>
      <family val="2"/>
    </font>
    <font>
      <sz val="12"/>
      <name val="Times New Roman"/>
      <family val="1"/>
      <charset val="178"/>
    </font>
    <font>
      <b/>
      <sz val="16"/>
      <color indexed="10"/>
      <name val="Andalus"/>
      <family val="1"/>
    </font>
    <font>
      <b/>
      <sz val="18"/>
      <color indexed="10"/>
      <name val="Andalus"/>
      <family val="1"/>
    </font>
    <font>
      <b/>
      <sz val="18"/>
      <name val="Andalus"/>
      <family val="1"/>
    </font>
    <font>
      <sz val="11"/>
      <name val="Times New Roman"/>
      <family val="1"/>
      <charset val="178"/>
    </font>
    <font>
      <b/>
      <sz val="16"/>
      <name val="Andalus"/>
      <family val="1"/>
    </font>
    <font>
      <b/>
      <sz val="10"/>
      <name val="Times New Roman"/>
      <family val="1"/>
      <charset val="178"/>
    </font>
    <font>
      <b/>
      <sz val="12"/>
      <color rgb="FF002060"/>
      <name val="Andalus"/>
      <family val="1"/>
    </font>
    <font>
      <b/>
      <sz val="22"/>
      <color indexed="10"/>
      <name val="Andalus"/>
      <family val="1"/>
    </font>
    <font>
      <b/>
      <sz val="26"/>
      <name val="Andalus"/>
      <family val="1"/>
    </font>
    <font>
      <b/>
      <sz val="18"/>
      <name val="Andalus"/>
      <family val="1"/>
    </font>
    <font>
      <u/>
      <sz val="11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221E1F"/>
      </left>
      <right style="thin">
        <color rgb="FF221E1F"/>
      </right>
      <top style="thin">
        <color rgb="FF221E1F"/>
      </top>
      <bottom style="thin">
        <color rgb="FF221E1F"/>
      </bottom>
      <diagonal/>
    </border>
    <border>
      <left style="thin">
        <color rgb="FF221E1F"/>
      </left>
      <right/>
      <top style="thin">
        <color rgb="FF221E1F"/>
      </top>
      <bottom style="thin">
        <color rgb="FF221E1F"/>
      </bottom>
      <diagonal/>
    </border>
    <border>
      <left style="thin">
        <color indexed="64"/>
      </left>
      <right/>
      <top style="thin">
        <color rgb="FF221E1F"/>
      </top>
      <bottom style="thin">
        <color rgb="FF221E1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31" fillId="0" borderId="0"/>
    <xf numFmtId="0" fontId="43" fillId="0" borderId="0" applyNumberFormat="0" applyFill="0" applyBorder="0" applyAlignment="0" applyProtection="0"/>
  </cellStyleXfs>
  <cellXfs count="279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8" xfId="0" applyBorder="1"/>
    <xf numFmtId="0" fontId="0" fillId="0" borderId="3" xfId="0" applyBorder="1" applyAlignment="1"/>
    <xf numFmtId="0" fontId="0" fillId="0" borderId="0" xfId="0" applyBorder="1" applyAlignment="1"/>
    <xf numFmtId="0" fontId="0" fillId="0" borderId="6" xfId="0" applyBorder="1" applyAlignment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8" xfId="0" applyBorder="1" applyAlignment="1"/>
    <xf numFmtId="0" fontId="0" fillId="0" borderId="0" xfId="0" applyFill="1" applyBorder="1" applyAlignment="1"/>
    <xf numFmtId="0" fontId="0" fillId="0" borderId="8" xfId="0" applyFill="1" applyBorder="1" applyAlignment="1"/>
    <xf numFmtId="0" fontId="0" fillId="0" borderId="0" xfId="0" applyFill="1" applyBorder="1"/>
    <xf numFmtId="0" fontId="0" fillId="0" borderId="7" xfId="0" applyBorder="1" applyAlignment="1"/>
    <xf numFmtId="0" fontId="0" fillId="0" borderId="0" xfId="0" applyNumberFormat="1" applyBorder="1" applyAlignment="1">
      <alignment horizontal="center"/>
    </xf>
    <xf numFmtId="0" fontId="1" fillId="0" borderId="3" xfId="0" applyFont="1" applyBorder="1" applyAlignment="1"/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vertical="center"/>
    </xf>
    <xf numFmtId="0" fontId="0" fillId="5" borderId="1" xfId="0" applyFill="1" applyBorder="1"/>
    <xf numFmtId="0" fontId="0" fillId="5" borderId="10" xfId="0" applyFill="1" applyBorder="1"/>
    <xf numFmtId="0" fontId="0" fillId="5" borderId="10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5" borderId="10" xfId="0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2" fontId="0" fillId="0" borderId="0" xfId="0" applyNumberFormat="1" applyBorder="1" applyAlignment="1"/>
    <xf numFmtId="2" fontId="0" fillId="0" borderId="8" xfId="0" applyNumberFormat="1" applyBorder="1" applyAlignment="1"/>
    <xf numFmtId="0" fontId="0" fillId="3" borderId="0" xfId="0" applyFill="1" applyBorder="1"/>
    <xf numFmtId="0" fontId="0" fillId="3" borderId="0" xfId="0" applyFill="1" applyBorder="1" applyAlignment="1"/>
    <xf numFmtId="0" fontId="1" fillId="2" borderId="0" xfId="0" applyFont="1" applyFill="1" applyBorder="1" applyAlignment="1"/>
    <xf numFmtId="0" fontId="0" fillId="2" borderId="0" xfId="0" applyFill="1" applyBorder="1"/>
    <xf numFmtId="0" fontId="10" fillId="8" borderId="15" xfId="0" applyFont="1" applyFill="1" applyBorder="1" applyAlignment="1"/>
    <xf numFmtId="0" fontId="10" fillId="8" borderId="16" xfId="0" applyFont="1" applyFill="1" applyBorder="1" applyAlignment="1"/>
    <xf numFmtId="0" fontId="10" fillId="8" borderId="2" xfId="0" applyFont="1" applyFill="1" applyBorder="1" applyAlignment="1"/>
    <xf numFmtId="0" fontId="10" fillId="8" borderId="3" xfId="0" applyFont="1" applyFill="1" applyBorder="1" applyAlignment="1"/>
    <xf numFmtId="0" fontId="0" fillId="0" borderId="25" xfId="0" applyBorder="1"/>
    <xf numFmtId="0" fontId="0" fillId="0" borderId="26" xfId="0" applyBorder="1"/>
    <xf numFmtId="0" fontId="0" fillId="0" borderId="25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7" xfId="0" applyBorder="1" applyAlignment="1"/>
    <xf numFmtId="0" fontId="0" fillId="0" borderId="26" xfId="0" applyBorder="1" applyAlignment="1"/>
    <xf numFmtId="0" fontId="0" fillId="0" borderId="20" xfId="0" applyBorder="1" applyAlignment="1"/>
    <xf numFmtId="0" fontId="0" fillId="0" borderId="18" xfId="0" applyBorder="1"/>
    <xf numFmtId="0" fontId="0" fillId="0" borderId="18" xfId="0" applyFill="1" applyBorder="1"/>
    <xf numFmtId="0" fontId="0" fillId="0" borderId="32" xfId="0" applyBorder="1"/>
    <xf numFmtId="0" fontId="0" fillId="0" borderId="33" xfId="0" applyBorder="1"/>
    <xf numFmtId="0" fontId="0" fillId="0" borderId="0" xfId="0" applyAlignment="1">
      <alignment horizontal="center"/>
    </xf>
    <xf numFmtId="0" fontId="12" fillId="3" borderId="17" xfId="0" applyFont="1" applyFill="1" applyBorder="1" applyAlignment="1">
      <alignment horizontal="center" vertical="center"/>
    </xf>
    <xf numFmtId="3" fontId="0" fillId="5" borderId="10" xfId="0" applyNumberFormat="1" applyFill="1" applyBorder="1" applyAlignment="1">
      <alignment horizontal="center" vertical="center"/>
    </xf>
    <xf numFmtId="3" fontId="0" fillId="5" borderId="1" xfId="0" applyNumberFormat="1" applyFill="1" applyBorder="1" applyAlignment="1">
      <alignment horizontal="center" vertical="center"/>
    </xf>
    <xf numFmtId="164" fontId="0" fillId="5" borderId="10" xfId="0" applyNumberFormat="1" applyFill="1" applyBorder="1" applyAlignment="1">
      <alignment horizontal="center" vertical="center"/>
    </xf>
    <xf numFmtId="2" fontId="0" fillId="5" borderId="10" xfId="0" applyNumberFormat="1" applyFill="1" applyBorder="1" applyAlignment="1">
      <alignment horizontal="center" vertical="center"/>
    </xf>
    <xf numFmtId="1" fontId="0" fillId="5" borderId="10" xfId="0" applyNumberForma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0" fontId="14" fillId="5" borderId="34" xfId="0" applyFont="1" applyFill="1" applyBorder="1" applyAlignment="1">
      <alignment horizontal="left" vertical="center" wrapText="1"/>
    </xf>
    <xf numFmtId="0" fontId="12" fillId="5" borderId="35" xfId="0" applyFont="1" applyFill="1" applyBorder="1" applyAlignment="1">
      <alignment vertical="center"/>
    </xf>
    <xf numFmtId="0" fontId="12" fillId="5" borderId="36" xfId="0" applyFont="1" applyFill="1" applyBorder="1" applyAlignment="1">
      <alignment vertical="center"/>
    </xf>
    <xf numFmtId="2" fontId="0" fillId="5" borderId="0" xfId="0" applyNumberFormat="1" applyFill="1" applyBorder="1" applyAlignment="1"/>
    <xf numFmtId="2" fontId="0" fillId="5" borderId="8" xfId="0" applyNumberFormat="1" applyFill="1" applyBorder="1" applyAlignment="1"/>
    <xf numFmtId="2" fontId="0" fillId="5" borderId="0" xfId="0" applyNumberFormat="1" applyFill="1" applyBorder="1" applyAlignment="1">
      <alignment horizontal="left"/>
    </xf>
    <xf numFmtId="2" fontId="0" fillId="5" borderId="8" xfId="0" applyNumberFormat="1" applyFill="1" applyBorder="1" applyAlignment="1">
      <alignment horizontal="left"/>
    </xf>
    <xf numFmtId="0" fontId="0" fillId="5" borderId="0" xfId="0" applyFill="1" applyBorder="1"/>
    <xf numFmtId="0" fontId="0" fillId="5" borderId="8" xfId="0" applyFill="1" applyBorder="1"/>
    <xf numFmtId="0" fontId="0" fillId="0" borderId="0" xfId="0" applyAlignment="1">
      <alignment horizontal="left"/>
    </xf>
    <xf numFmtId="0" fontId="0" fillId="0" borderId="39" xfId="0" applyBorder="1" applyAlignment="1">
      <alignment horizontal="center"/>
    </xf>
    <xf numFmtId="0" fontId="0" fillId="0" borderId="0" xfId="0" applyFill="1" applyBorder="1" applyAlignment="1">
      <alignment horizontal="center" vertical="distributed"/>
    </xf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18" fillId="5" borderId="34" xfId="0" applyFont="1" applyFill="1" applyBorder="1" applyAlignment="1">
      <alignment horizontal="center" vertical="center" wrapText="1"/>
    </xf>
    <xf numFmtId="0" fontId="20" fillId="8" borderId="39" xfId="0" applyFont="1" applyFill="1" applyBorder="1" applyAlignment="1">
      <alignment horizontal="left"/>
    </xf>
    <xf numFmtId="0" fontId="11" fillId="8" borderId="0" xfId="0" applyFont="1" applyFill="1" applyAlignment="1">
      <alignment horizontal="center"/>
    </xf>
    <xf numFmtId="0" fontId="11" fillId="8" borderId="0" xfId="0" applyFont="1" applyFill="1" applyBorder="1" applyAlignment="1">
      <alignment horizontal="left"/>
    </xf>
    <xf numFmtId="0" fontId="1" fillId="3" borderId="1" xfId="0" applyNumberFormat="1" applyFont="1" applyFill="1" applyBorder="1" applyAlignment="1">
      <alignment horizontal="left" vertical="center"/>
    </xf>
    <xf numFmtId="0" fontId="1" fillId="7" borderId="1" xfId="0" applyNumberFormat="1" applyFont="1" applyFill="1" applyBorder="1" applyAlignment="1">
      <alignment horizontal="left" vertical="center"/>
    </xf>
    <xf numFmtId="0" fontId="0" fillId="5" borderId="10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1" fontId="0" fillId="3" borderId="1" xfId="0" applyNumberFormat="1" applyFill="1" applyBorder="1" applyAlignment="1">
      <alignment horizontal="left" vertical="center"/>
    </xf>
    <xf numFmtId="0" fontId="1" fillId="7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5" borderId="10" xfId="0" applyFont="1" applyFill="1" applyBorder="1" applyAlignment="1">
      <alignment horizontal="center" vertical="center" wrapText="1"/>
    </xf>
    <xf numFmtId="1" fontId="17" fillId="4" borderId="1" xfId="0" applyNumberFormat="1" applyFont="1" applyFill="1" applyBorder="1" applyAlignment="1">
      <alignment horizontal="center"/>
    </xf>
    <xf numFmtId="0" fontId="0" fillId="8" borderId="0" xfId="0" applyFill="1"/>
    <xf numFmtId="0" fontId="20" fillId="8" borderId="0" xfId="0" applyFont="1" applyFill="1"/>
    <xf numFmtId="0" fontId="0" fillId="3" borderId="0" xfId="0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10" fillId="8" borderId="11" xfId="0" applyFont="1" applyFill="1" applyBorder="1" applyAlignment="1"/>
    <xf numFmtId="0" fontId="10" fillId="8" borderId="12" xfId="0" applyFont="1" applyFill="1" applyBorder="1" applyAlignment="1"/>
    <xf numFmtId="0" fontId="10" fillId="8" borderId="13" xfId="0" applyFont="1" applyFill="1" applyBorder="1" applyAlignment="1"/>
    <xf numFmtId="0" fontId="0" fillId="0" borderId="2" xfId="0" applyBorder="1"/>
    <xf numFmtId="0" fontId="1" fillId="0" borderId="0" xfId="0" applyFont="1" applyBorder="1" applyAlignment="1"/>
    <xf numFmtId="0" fontId="1" fillId="7" borderId="1" xfId="0" applyFont="1" applyFill="1" applyBorder="1" applyAlignment="1">
      <alignment horizontal="center"/>
    </xf>
    <xf numFmtId="0" fontId="1" fillId="0" borderId="0" xfId="0" applyFont="1" applyFill="1" applyBorder="1" applyAlignment="1"/>
    <xf numFmtId="2" fontId="0" fillId="0" borderId="0" xfId="0" applyNumberFormat="1" applyFill="1" applyBorder="1" applyAlignment="1">
      <alignment horizontal="left"/>
    </xf>
    <xf numFmtId="2" fontId="0" fillId="0" borderId="0" xfId="0" applyNumberFormat="1" applyFill="1" applyBorder="1" applyAlignment="1"/>
    <xf numFmtId="2" fontId="0" fillId="0" borderId="8" xfId="0" applyNumberFormat="1" applyFill="1" applyBorder="1" applyAlignment="1">
      <alignment horizontal="left"/>
    </xf>
    <xf numFmtId="0" fontId="0" fillId="0" borderId="8" xfId="0" applyFill="1" applyBorder="1"/>
    <xf numFmtId="2" fontId="0" fillId="0" borderId="0" xfId="0" applyNumberFormat="1" applyFill="1" applyBorder="1" applyAlignment="1">
      <alignment horizontal="center"/>
    </xf>
    <xf numFmtId="2" fontId="0" fillId="0" borderId="8" xfId="0" applyNumberFormat="1" applyFill="1" applyBorder="1" applyAlignment="1"/>
    <xf numFmtId="1" fontId="6" fillId="0" borderId="0" xfId="1" applyNumberFormat="1" applyFont="1" applyFill="1" applyBorder="1" applyAlignment="1" applyProtection="1">
      <protection locked="0"/>
    </xf>
    <xf numFmtId="0" fontId="0" fillId="0" borderId="0" xfId="0" applyFill="1" applyBorder="1" applyAlignment="1">
      <alignment vertical="center"/>
    </xf>
    <xf numFmtId="1" fontId="7" fillId="0" borderId="0" xfId="1" applyNumberFormat="1" applyFont="1" applyFill="1" applyBorder="1" applyAlignment="1" applyProtection="1">
      <alignment vertical="center"/>
      <protection locked="0"/>
    </xf>
    <xf numFmtId="0" fontId="0" fillId="0" borderId="0" xfId="0" applyBorder="1" applyAlignment="1">
      <alignment horizontal="left"/>
    </xf>
    <xf numFmtId="0" fontId="0" fillId="0" borderId="27" xfId="0" applyBorder="1"/>
    <xf numFmtId="165" fontId="0" fillId="5" borderId="1" xfId="0" applyNumberFormat="1" applyFill="1" applyBorder="1" applyAlignment="1">
      <alignment horizontal="center" vertical="center"/>
    </xf>
    <xf numFmtId="164" fontId="0" fillId="3" borderId="1" xfId="0" applyNumberFormat="1" applyFont="1" applyFill="1" applyBorder="1" applyAlignment="1">
      <alignment horizontal="left" vertical="center"/>
    </xf>
    <xf numFmtId="0" fontId="0" fillId="3" borderId="1" xfId="0" applyNumberFormat="1" applyFont="1" applyFill="1" applyBorder="1" applyAlignment="1">
      <alignment horizontal="left" vertical="center"/>
    </xf>
    <xf numFmtId="0" fontId="12" fillId="3" borderId="13" xfId="0" applyFont="1" applyFill="1" applyBorder="1" applyAlignment="1">
      <alignment horizontal="left" vertical="center"/>
    </xf>
    <xf numFmtId="0" fontId="12" fillId="3" borderId="13" xfId="0" applyFont="1" applyFill="1" applyBorder="1" applyAlignment="1">
      <alignment vertical="center"/>
    </xf>
    <xf numFmtId="0" fontId="20" fillId="8" borderId="25" xfId="0" applyFont="1" applyFill="1" applyBorder="1" applyAlignment="1">
      <alignment horizontal="left"/>
    </xf>
    <xf numFmtId="0" fontId="11" fillId="8" borderId="0" xfId="0" applyFont="1" applyFill="1" applyBorder="1" applyAlignment="1">
      <alignment horizontal="center"/>
    </xf>
    <xf numFmtId="164" fontId="0" fillId="3" borderId="21" xfId="0" applyNumberFormat="1" applyFont="1" applyFill="1" applyBorder="1" applyAlignment="1">
      <alignment horizontal="left" vertical="center"/>
    </xf>
    <xf numFmtId="0" fontId="12" fillId="3" borderId="23" xfId="0" applyFont="1" applyFill="1" applyBorder="1" applyAlignment="1">
      <alignment horizontal="left" vertical="center"/>
    </xf>
    <xf numFmtId="0" fontId="20" fillId="8" borderId="25" xfId="0" applyFont="1" applyFill="1" applyBorder="1"/>
    <xf numFmtId="0" fontId="20" fillId="8" borderId="0" xfId="0" applyFont="1" applyFill="1" applyBorder="1"/>
    <xf numFmtId="0" fontId="0" fillId="0" borderId="43" xfId="0" applyBorder="1"/>
    <xf numFmtId="0" fontId="0" fillId="3" borderId="0" xfId="0" applyFill="1" applyBorder="1" applyAlignment="1">
      <alignment horizontal="left" vertical="center"/>
    </xf>
    <xf numFmtId="0" fontId="0" fillId="2" borderId="1" xfId="0" applyFont="1" applyFill="1" applyBorder="1" applyAlignment="1"/>
    <xf numFmtId="166" fontId="28" fillId="2" borderId="1" xfId="0" applyNumberFormat="1" applyFont="1" applyFill="1" applyBorder="1" applyAlignment="1">
      <alignment horizontal="left" vertical="center"/>
    </xf>
    <xf numFmtId="0" fontId="0" fillId="2" borderId="1" xfId="0" applyFill="1" applyBorder="1"/>
    <xf numFmtId="0" fontId="30" fillId="2" borderId="1" xfId="0" applyFont="1" applyFill="1" applyBorder="1"/>
    <xf numFmtId="0" fontId="0" fillId="2" borderId="21" xfId="0" applyFont="1" applyFill="1" applyBorder="1" applyAlignment="1"/>
    <xf numFmtId="166" fontId="28" fillId="2" borderId="22" xfId="0" applyNumberFormat="1" applyFont="1" applyFill="1" applyBorder="1" applyAlignment="1">
      <alignment horizontal="left" vertical="center"/>
    </xf>
    <xf numFmtId="0" fontId="0" fillId="2" borderId="21" xfId="0" applyFill="1" applyBorder="1"/>
    <xf numFmtId="0" fontId="30" fillId="2" borderId="22" xfId="0" applyFont="1" applyFill="1" applyBorder="1"/>
    <xf numFmtId="0" fontId="0" fillId="0" borderId="0" xfId="0" applyProtection="1"/>
    <xf numFmtId="0" fontId="32" fillId="0" borderId="0" xfId="2" applyFont="1" applyAlignment="1" applyProtection="1">
      <alignment vertical="center"/>
    </xf>
    <xf numFmtId="2" fontId="33" fillId="0" borderId="0" xfId="0" applyNumberFormat="1" applyFont="1" applyBorder="1" applyAlignment="1" applyProtection="1">
      <alignment horizontal="left" vertical="center" wrapText="1" indent="1" shrinkToFit="1"/>
      <protection locked="0"/>
    </xf>
    <xf numFmtId="2" fontId="34" fillId="0" borderId="0" xfId="0" applyNumberFormat="1" applyFont="1" applyBorder="1" applyAlignment="1" applyProtection="1">
      <alignment horizontal="left" vertical="center" wrapText="1" shrinkToFit="1"/>
      <protection locked="0"/>
    </xf>
    <xf numFmtId="2" fontId="35" fillId="0" borderId="0" xfId="0" applyNumberFormat="1" applyFont="1" applyBorder="1" applyAlignment="1" applyProtection="1">
      <alignment horizontal="center" vertical="center" wrapText="1" shrinkToFit="1"/>
      <protection locked="0"/>
    </xf>
    <xf numFmtId="0" fontId="36" fillId="11" borderId="0" xfId="2" applyFont="1" applyFill="1" applyBorder="1"/>
    <xf numFmtId="2" fontId="37" fillId="0" borderId="0" xfId="0" applyNumberFormat="1" applyFont="1" applyBorder="1" applyAlignment="1" applyProtection="1">
      <alignment horizontal="center" vertical="center" wrapText="1" shrinkToFit="1"/>
      <protection locked="0"/>
    </xf>
    <xf numFmtId="0" fontId="38" fillId="11" borderId="0" xfId="2" applyFont="1" applyFill="1" applyBorder="1" applyAlignment="1">
      <alignment vertical="center"/>
    </xf>
    <xf numFmtId="0" fontId="32" fillId="0" borderId="0" xfId="2" applyFont="1" applyAlignment="1">
      <alignment vertical="center"/>
    </xf>
    <xf numFmtId="2" fontId="39" fillId="0" borderId="0" xfId="0" applyNumberFormat="1" applyFont="1" applyBorder="1" applyAlignment="1" applyProtection="1">
      <alignment horizontal="left" vertical="center" wrapText="1" shrinkToFit="1"/>
      <protection locked="0"/>
    </xf>
    <xf numFmtId="2" fontId="40" fillId="0" borderId="0" xfId="0" applyNumberFormat="1" applyFont="1" applyBorder="1" applyAlignment="1" applyProtection="1">
      <alignment horizontal="left" vertical="center" wrapText="1" shrinkToFit="1"/>
      <protection locked="0"/>
    </xf>
    <xf numFmtId="2" fontId="41" fillId="0" borderId="0" xfId="0" applyNumberFormat="1" applyFont="1" applyBorder="1" applyAlignment="1" applyProtection="1">
      <alignment horizontal="center" vertical="center" wrapText="1" shrinkToFit="1"/>
      <protection locked="0"/>
    </xf>
    <xf numFmtId="2" fontId="42" fillId="0" borderId="0" xfId="0" applyNumberFormat="1" applyFont="1" applyBorder="1" applyAlignment="1" applyProtection="1">
      <alignment horizontal="center" vertical="center" wrapText="1" shrinkToFit="1"/>
      <protection locked="0"/>
    </xf>
    <xf numFmtId="2" fontId="39" fillId="12" borderId="0" xfId="0" applyNumberFormat="1" applyFont="1" applyFill="1" applyBorder="1" applyAlignment="1" applyProtection="1">
      <alignment horizontal="left" vertical="center" wrapText="1" shrinkToFit="1"/>
      <protection locked="0"/>
    </xf>
    <xf numFmtId="0" fontId="3" fillId="2" borderId="30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3" borderId="0" xfId="0" applyFill="1" applyBorder="1" applyAlignment="1">
      <alignment horizontal="center"/>
    </xf>
    <xf numFmtId="1" fontId="6" fillId="6" borderId="11" xfId="1" applyNumberFormat="1" applyFont="1" applyFill="1" applyBorder="1" applyAlignment="1" applyProtection="1">
      <alignment horizontal="center"/>
      <protection locked="0"/>
    </xf>
    <xf numFmtId="1" fontId="6" fillId="6" borderId="13" xfId="1" applyNumberFormat="1" applyFont="1" applyFill="1" applyBorder="1" applyAlignment="1" applyProtection="1">
      <alignment horizontal="center"/>
      <protection locked="0"/>
    </xf>
    <xf numFmtId="2" fontId="6" fillId="6" borderId="11" xfId="1" applyNumberFormat="1" applyFont="1" applyFill="1" applyBorder="1" applyAlignment="1" applyProtection="1">
      <alignment horizontal="center"/>
      <protection locked="0"/>
    </xf>
    <xf numFmtId="2" fontId="6" fillId="6" borderId="13" xfId="1" applyNumberFormat="1" applyFon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2" fontId="7" fillId="6" borderId="2" xfId="1" applyNumberFormat="1" applyFont="1" applyFill="1" applyBorder="1" applyAlignment="1" applyProtection="1">
      <alignment horizontal="center" vertical="center"/>
      <protection locked="0"/>
    </xf>
    <xf numFmtId="2" fontId="7" fillId="6" borderId="4" xfId="1" applyNumberFormat="1" applyFont="1" applyFill="1" applyBorder="1" applyAlignment="1" applyProtection="1">
      <alignment horizontal="center" vertical="center"/>
      <protection locked="0"/>
    </xf>
    <xf numFmtId="2" fontId="7" fillId="6" borderId="5" xfId="1" applyNumberFormat="1" applyFont="1" applyFill="1" applyBorder="1" applyAlignment="1" applyProtection="1">
      <alignment horizontal="center" vertical="center"/>
      <protection locked="0"/>
    </xf>
    <xf numFmtId="2" fontId="7" fillId="6" borderId="6" xfId="1" applyNumberFormat="1" applyFont="1" applyFill="1" applyBorder="1" applyAlignment="1" applyProtection="1">
      <alignment horizontal="center" vertical="center"/>
      <protection locked="0"/>
    </xf>
    <xf numFmtId="2" fontId="7" fillId="6" borderId="7" xfId="1" applyNumberFormat="1" applyFont="1" applyFill="1" applyBorder="1" applyAlignment="1" applyProtection="1">
      <alignment horizontal="center" vertical="center"/>
      <protection locked="0"/>
    </xf>
    <xf numFmtId="2" fontId="7" fillId="6" borderId="9" xfId="1" applyNumberFormat="1" applyFon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/>
    </xf>
    <xf numFmtId="1" fontId="7" fillId="6" borderId="2" xfId="1" applyNumberFormat="1" applyFont="1" applyFill="1" applyBorder="1" applyAlignment="1" applyProtection="1">
      <alignment horizontal="center" vertical="center"/>
      <protection locked="0"/>
    </xf>
    <xf numFmtId="1" fontId="7" fillId="6" borderId="4" xfId="1" applyNumberFormat="1" applyFont="1" applyFill="1" applyBorder="1" applyAlignment="1" applyProtection="1">
      <alignment horizontal="center" vertical="center"/>
      <protection locked="0"/>
    </xf>
    <xf numFmtId="1" fontId="7" fillId="6" borderId="5" xfId="1" applyNumberFormat="1" applyFont="1" applyFill="1" applyBorder="1" applyAlignment="1" applyProtection="1">
      <alignment horizontal="center" vertical="center"/>
      <protection locked="0"/>
    </xf>
    <xf numFmtId="1" fontId="7" fillId="6" borderId="6" xfId="1" applyNumberFormat="1" applyFont="1" applyFill="1" applyBorder="1" applyAlignment="1" applyProtection="1">
      <alignment horizontal="center" vertical="center"/>
      <protection locked="0"/>
    </xf>
    <xf numFmtId="1" fontId="7" fillId="6" borderId="7" xfId="1" applyNumberFormat="1" applyFont="1" applyFill="1" applyBorder="1" applyAlignment="1" applyProtection="1">
      <alignment horizontal="center" vertical="center"/>
      <protection locked="0"/>
    </xf>
    <xf numFmtId="1" fontId="7" fillId="6" borderId="9" xfId="1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/>
    </xf>
    <xf numFmtId="0" fontId="4" fillId="7" borderId="2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horizontal="center"/>
    </xf>
    <xf numFmtId="0" fontId="1" fillId="10" borderId="10" xfId="0" applyFont="1" applyFill="1" applyBorder="1" applyAlignment="1">
      <alignment horizontal="center" vertical="center"/>
    </xf>
    <xf numFmtId="0" fontId="11" fillId="9" borderId="19" xfId="0" applyFont="1" applyFill="1" applyBorder="1" applyAlignment="1">
      <alignment horizontal="left"/>
    </xf>
    <xf numFmtId="0" fontId="11" fillId="9" borderId="8" xfId="0" applyFont="1" applyFill="1" applyBorder="1" applyAlignment="1">
      <alignment horizontal="left"/>
    </xf>
    <xf numFmtId="0" fontId="11" fillId="9" borderId="2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4" borderId="0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164" fontId="7" fillId="6" borderId="2" xfId="1" applyNumberFormat="1" applyFont="1" applyFill="1" applyBorder="1" applyAlignment="1" applyProtection="1">
      <alignment horizontal="center" vertical="center"/>
      <protection locked="0"/>
    </xf>
    <xf numFmtId="164" fontId="7" fillId="6" borderId="4" xfId="1" applyNumberFormat="1" applyFont="1" applyFill="1" applyBorder="1" applyAlignment="1" applyProtection="1">
      <alignment horizontal="center" vertical="center"/>
      <protection locked="0"/>
    </xf>
    <xf numFmtId="164" fontId="7" fillId="6" borderId="5" xfId="1" applyNumberFormat="1" applyFont="1" applyFill="1" applyBorder="1" applyAlignment="1" applyProtection="1">
      <alignment horizontal="center" vertical="center"/>
      <protection locked="0"/>
    </xf>
    <xf numFmtId="164" fontId="7" fillId="6" borderId="6" xfId="1" applyNumberFormat="1" applyFont="1" applyFill="1" applyBorder="1" applyAlignment="1" applyProtection="1">
      <alignment horizontal="center" vertical="center"/>
      <protection locked="0"/>
    </xf>
    <xf numFmtId="164" fontId="7" fillId="6" borderId="7" xfId="1" applyNumberFormat="1" applyFont="1" applyFill="1" applyBorder="1" applyAlignment="1" applyProtection="1">
      <alignment horizontal="center" vertical="center"/>
      <protection locked="0"/>
    </xf>
    <xf numFmtId="164" fontId="7" fillId="6" borderId="9" xfId="1" applyNumberFormat="1" applyFont="1" applyFill="1" applyBorder="1" applyAlignment="1" applyProtection="1">
      <alignment horizontal="center" vertical="center"/>
      <protection locked="0"/>
    </xf>
    <xf numFmtId="0" fontId="1" fillId="10" borderId="19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/>
    </xf>
    <xf numFmtId="0" fontId="1" fillId="10" borderId="20" xfId="0" applyFont="1" applyFill="1" applyBorder="1" applyAlignment="1">
      <alignment horizontal="center" vertical="center"/>
    </xf>
    <xf numFmtId="0" fontId="11" fillId="9" borderId="23" xfId="0" applyFont="1" applyFill="1" applyBorder="1" applyAlignment="1">
      <alignment horizontal="left"/>
    </xf>
    <xf numFmtId="0" fontId="11" fillId="9" borderId="12" xfId="0" applyFont="1" applyFill="1" applyBorder="1" applyAlignment="1">
      <alignment horizontal="left"/>
    </xf>
    <xf numFmtId="0" fontId="11" fillId="9" borderId="24" xfId="0" applyFont="1" applyFill="1" applyBorder="1" applyAlignment="1">
      <alignment horizontal="left"/>
    </xf>
    <xf numFmtId="1" fontId="29" fillId="6" borderId="11" xfId="1" applyNumberFormat="1" applyFont="1" applyFill="1" applyBorder="1" applyAlignment="1" applyProtection="1">
      <alignment horizontal="center"/>
      <protection locked="0"/>
    </xf>
    <xf numFmtId="1" fontId="29" fillId="6" borderId="12" xfId="1" applyNumberFormat="1" applyFont="1" applyFill="1" applyBorder="1" applyAlignment="1" applyProtection="1">
      <alignment horizontal="center"/>
      <protection locked="0"/>
    </xf>
    <xf numFmtId="1" fontId="29" fillId="6" borderId="13" xfId="1" applyNumberFormat="1" applyFont="1" applyFill="1" applyBorder="1" applyAlignment="1" applyProtection="1">
      <alignment horizontal="center"/>
      <protection locked="0"/>
    </xf>
    <xf numFmtId="0" fontId="1" fillId="10" borderId="0" xfId="0" applyFont="1" applyFill="1" applyBorder="1" applyAlignment="1">
      <alignment horizontal="center" vertical="center"/>
    </xf>
    <xf numFmtId="0" fontId="0" fillId="7" borderId="11" xfId="0" applyNumberFormat="1" applyFont="1" applyFill="1" applyBorder="1" applyAlignment="1">
      <alignment horizontal="left" vertical="center" wrapText="1"/>
    </xf>
    <xf numFmtId="0" fontId="0" fillId="7" borderId="13" xfId="0" applyNumberFormat="1" applyFont="1" applyFill="1" applyBorder="1" applyAlignment="1">
      <alignment horizontal="left" vertical="center" wrapText="1"/>
    </xf>
    <xf numFmtId="0" fontId="17" fillId="4" borderId="7" xfId="0" applyFont="1" applyFill="1" applyBorder="1" applyAlignment="1">
      <alignment horizontal="left"/>
    </xf>
    <xf numFmtId="0" fontId="17" fillId="4" borderId="8" xfId="0" applyFont="1" applyFill="1" applyBorder="1" applyAlignment="1">
      <alignment horizontal="left"/>
    </xf>
    <xf numFmtId="0" fontId="17" fillId="4" borderId="9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/>
    </xf>
    <xf numFmtId="0" fontId="0" fillId="5" borderId="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left"/>
    </xf>
    <xf numFmtId="0" fontId="0" fillId="2" borderId="12" xfId="0" applyFont="1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164" fontId="0" fillId="3" borderId="11" xfId="0" applyNumberFormat="1" applyFont="1" applyFill="1" applyBorder="1" applyAlignment="1">
      <alignment horizontal="left" vertical="center" wrapText="1"/>
    </xf>
    <xf numFmtId="164" fontId="0" fillId="3" borderId="13" xfId="0" applyNumberFormat="1" applyFont="1" applyFill="1" applyBorder="1" applyAlignment="1">
      <alignment horizontal="left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0" fillId="4" borderId="0" xfId="0" applyFill="1" applyBorder="1" applyAlignment="1">
      <alignment horizontal="left" vertical="center"/>
    </xf>
    <xf numFmtId="0" fontId="0" fillId="3" borderId="0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1" fontId="6" fillId="6" borderId="11" xfId="1" applyNumberFormat="1" applyFont="1" applyFill="1" applyBorder="1" applyAlignment="1" applyProtection="1">
      <alignment horizontal="center" vertical="center"/>
      <protection locked="0"/>
    </xf>
    <xf numFmtId="1" fontId="6" fillId="6" borderId="13" xfId="1" applyNumberFormat="1" applyFont="1" applyFill="1" applyBorder="1" applyAlignment="1" applyProtection="1">
      <alignment horizontal="center" vertical="center"/>
      <protection locked="0"/>
    </xf>
    <xf numFmtId="9" fontId="6" fillId="6" borderId="11" xfId="1" applyNumberFormat="1" applyFont="1" applyFill="1" applyBorder="1" applyAlignment="1" applyProtection="1">
      <alignment horizontal="center"/>
      <protection locked="0"/>
    </xf>
    <xf numFmtId="9" fontId="6" fillId="6" borderId="13" xfId="1" applyNumberFormat="1" applyFont="1" applyFill="1" applyBorder="1" applyAlignment="1" applyProtection="1">
      <alignment horizontal="center"/>
      <protection locked="0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1" fontId="26" fillId="6" borderId="2" xfId="1" applyNumberFormat="1" applyFont="1" applyFill="1" applyBorder="1" applyAlignment="1" applyProtection="1">
      <alignment horizontal="center" vertical="center"/>
      <protection locked="0"/>
    </xf>
    <xf numFmtId="1" fontId="26" fillId="6" borderId="4" xfId="1" applyNumberFormat="1" applyFont="1" applyFill="1" applyBorder="1" applyAlignment="1" applyProtection="1">
      <alignment horizontal="center" vertical="center"/>
      <protection locked="0"/>
    </xf>
    <xf numFmtId="1" fontId="26" fillId="6" borderId="5" xfId="1" applyNumberFormat="1" applyFont="1" applyFill="1" applyBorder="1" applyAlignment="1" applyProtection="1">
      <alignment horizontal="center" vertical="center"/>
      <protection locked="0"/>
    </xf>
    <xf numFmtId="1" fontId="26" fillId="6" borderId="6" xfId="1" applyNumberFormat="1" applyFont="1" applyFill="1" applyBorder="1" applyAlignment="1" applyProtection="1">
      <alignment horizontal="center" vertical="center"/>
      <protection locked="0"/>
    </xf>
    <xf numFmtId="1" fontId="26" fillId="6" borderId="7" xfId="1" applyNumberFormat="1" applyFont="1" applyFill="1" applyBorder="1" applyAlignment="1" applyProtection="1">
      <alignment horizontal="center" vertical="center"/>
      <protection locked="0"/>
    </xf>
    <xf numFmtId="1" fontId="26" fillId="6" borderId="9" xfId="1" applyNumberFormat="1" applyFont="1" applyFill="1" applyBorder="1" applyAlignment="1" applyProtection="1">
      <alignment horizontal="center" vertical="center"/>
      <protection locked="0"/>
    </xf>
    <xf numFmtId="0" fontId="25" fillId="7" borderId="2" xfId="0" applyFont="1" applyFill="1" applyBorder="1" applyAlignment="1">
      <alignment horizontal="center" vertical="center" wrapText="1"/>
    </xf>
    <xf numFmtId="0" fontId="25" fillId="7" borderId="27" xfId="0" applyFont="1" applyFill="1" applyBorder="1" applyAlignment="1">
      <alignment horizontal="center" vertical="center" wrapText="1"/>
    </xf>
    <xf numFmtId="0" fontId="25" fillId="7" borderId="5" xfId="0" applyFont="1" applyFill="1" applyBorder="1" applyAlignment="1">
      <alignment horizontal="center" vertical="center" wrapText="1"/>
    </xf>
    <xf numFmtId="0" fontId="25" fillId="7" borderId="26" xfId="0" applyFont="1" applyFill="1" applyBorder="1" applyAlignment="1">
      <alignment horizontal="center" vertical="center" wrapText="1"/>
    </xf>
    <xf numFmtId="0" fontId="25" fillId="7" borderId="7" xfId="0" applyFont="1" applyFill="1" applyBorder="1" applyAlignment="1">
      <alignment horizontal="center" vertical="center" wrapText="1"/>
    </xf>
    <xf numFmtId="0" fontId="25" fillId="7" borderId="20" xfId="0" applyFont="1" applyFill="1" applyBorder="1" applyAlignment="1">
      <alignment horizontal="center" vertical="center" wrapText="1"/>
    </xf>
    <xf numFmtId="0" fontId="2" fillId="10" borderId="41" xfId="0" applyFont="1" applyFill="1" applyBorder="1" applyAlignment="1">
      <alignment horizontal="center"/>
    </xf>
    <xf numFmtId="0" fontId="2" fillId="10" borderId="42" xfId="0" applyFont="1" applyFill="1" applyBorder="1" applyAlignment="1">
      <alignment horizontal="center"/>
    </xf>
    <xf numFmtId="0" fontId="2" fillId="10" borderId="40" xfId="0" applyFont="1" applyFill="1" applyBorder="1" applyAlignment="1">
      <alignment horizontal="center"/>
    </xf>
    <xf numFmtId="0" fontId="1" fillId="10" borderId="25" xfId="0" applyFont="1" applyFill="1" applyBorder="1" applyAlignment="1">
      <alignment horizontal="center" vertical="center"/>
    </xf>
    <xf numFmtId="0" fontId="1" fillId="10" borderId="26" xfId="0" applyFont="1" applyFill="1" applyBorder="1" applyAlignment="1">
      <alignment horizontal="center" vertical="center"/>
    </xf>
    <xf numFmtId="0" fontId="0" fillId="4" borderId="26" xfId="0" applyFill="1" applyBorder="1" applyAlignment="1">
      <alignment horizontal="center"/>
    </xf>
    <xf numFmtId="0" fontId="11" fillId="9" borderId="25" xfId="0" applyFont="1" applyFill="1" applyBorder="1" applyAlignment="1">
      <alignment horizontal="left"/>
    </xf>
    <xf numFmtId="0" fontId="11" fillId="9" borderId="0" xfId="0" applyFont="1" applyFill="1" applyBorder="1" applyAlignment="1">
      <alignment horizontal="left"/>
    </xf>
    <xf numFmtId="0" fontId="11" fillId="9" borderId="26" xfId="0" applyFont="1" applyFill="1" applyBorder="1" applyAlignment="1">
      <alignment horizontal="left"/>
    </xf>
    <xf numFmtId="0" fontId="0" fillId="7" borderId="23" xfId="0" applyNumberFormat="1" applyFont="1" applyFill="1" applyBorder="1" applyAlignment="1">
      <alignment horizontal="left" vertical="center"/>
    </xf>
    <xf numFmtId="0" fontId="0" fillId="7" borderId="13" xfId="0" applyNumberFormat="1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2" fontId="43" fillId="0" borderId="0" xfId="3" applyNumberFormat="1" applyBorder="1" applyAlignment="1" applyProtection="1">
      <alignment horizontal="center" vertical="center" wrapText="1" shrinkToFit="1"/>
      <protection locked="0"/>
    </xf>
  </cellXfs>
  <cellStyles count="4">
    <cellStyle name="Hyperlink" xfId="3" builtinId="8"/>
    <cellStyle name="Normal" xfId="0" builtinId="0"/>
    <cellStyle name="Normal 2" xfId="1" xr:uid="{00000000-0005-0000-0000-000001000000}"/>
    <cellStyle name="Normal_Main-Bldg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473849</xdr:colOff>
      <xdr:row>0</xdr:row>
      <xdr:rowOff>0</xdr:rowOff>
    </xdr:from>
    <xdr:to>
      <xdr:col>1</xdr:col>
      <xdr:colOff>5071462</xdr:colOff>
      <xdr:row>5</xdr:row>
      <xdr:rowOff>268941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97D45B3-AFC3-477F-92F1-F98C9EF6F2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6" t="32111" r="2385" b="32810"/>
        <a:stretch/>
      </xdr:blipFill>
      <xdr:spPr>
        <a:xfrm>
          <a:off x="640336" y="0"/>
          <a:ext cx="4597613" cy="1760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19051</xdr:colOff>
      <xdr:row>15</xdr:row>
      <xdr:rowOff>76199</xdr:rowOff>
    </xdr:from>
    <xdr:to>
      <xdr:col>7</xdr:col>
      <xdr:colOff>466725</xdr:colOff>
      <xdr:row>18</xdr:row>
      <xdr:rowOff>47624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267076" y="2876549"/>
          <a:ext cx="447674" cy="542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000" baseline="0"/>
            <a:t>=</a:t>
          </a:r>
        </a:p>
      </xdr:txBody>
    </xdr:sp>
    <xdr:clientData/>
  </xdr:twoCellAnchor>
  <xdr:twoCellAnchor>
    <xdr:from>
      <xdr:col>11</xdr:col>
      <xdr:colOff>161926</xdr:colOff>
      <xdr:row>8</xdr:row>
      <xdr:rowOff>190499</xdr:rowOff>
    </xdr:from>
    <xdr:to>
      <xdr:col>13</xdr:col>
      <xdr:colOff>104775</xdr:colOff>
      <xdr:row>11</xdr:row>
      <xdr:rowOff>161924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067301" y="1666874"/>
          <a:ext cx="666749" cy="542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800" baseline="0"/>
            <a:t>=</a:t>
          </a:r>
        </a:p>
      </xdr:txBody>
    </xdr:sp>
    <xdr:clientData/>
  </xdr:twoCellAnchor>
  <xdr:twoCellAnchor editAs="oneCell">
    <xdr:from>
      <xdr:col>16</xdr:col>
      <xdr:colOff>261257</xdr:colOff>
      <xdr:row>0</xdr:row>
      <xdr:rowOff>0</xdr:rowOff>
    </xdr:from>
    <xdr:to>
      <xdr:col>18</xdr:col>
      <xdr:colOff>851994</xdr:colOff>
      <xdr:row>2</xdr:row>
      <xdr:rowOff>48986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7C65616-E875-4B7A-ADCE-81A9FE80DD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6" t="32111" r="2385" b="32810"/>
        <a:stretch/>
      </xdr:blipFill>
      <xdr:spPr>
        <a:xfrm>
          <a:off x="7456714" y="0"/>
          <a:ext cx="1477923" cy="5660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161926</xdr:colOff>
      <xdr:row>8</xdr:row>
      <xdr:rowOff>190499</xdr:rowOff>
    </xdr:from>
    <xdr:to>
      <xdr:col>13</xdr:col>
      <xdr:colOff>104775</xdr:colOff>
      <xdr:row>11</xdr:row>
      <xdr:rowOff>161924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343526" y="1623059"/>
          <a:ext cx="689609" cy="52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800" baseline="0"/>
            <a:t>=</a:t>
          </a:r>
        </a:p>
      </xdr:txBody>
    </xdr:sp>
    <xdr:clientData/>
  </xdr:twoCellAnchor>
  <xdr:twoCellAnchor editAs="oneCell">
    <xdr:from>
      <xdr:col>0</xdr:col>
      <xdr:colOff>0</xdr:colOff>
      <xdr:row>0</xdr:row>
      <xdr:rowOff>21771</xdr:rowOff>
    </xdr:from>
    <xdr:to>
      <xdr:col>1</xdr:col>
      <xdr:colOff>228600</xdr:colOff>
      <xdr:row>1</xdr:row>
      <xdr:rowOff>140044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F4C05FA-16E7-4863-9CDE-82FD8F34EF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6" t="32111" r="2385" b="32810"/>
        <a:stretch/>
      </xdr:blipFill>
      <xdr:spPr>
        <a:xfrm>
          <a:off x="0" y="21771"/>
          <a:ext cx="1175657" cy="4502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19051</xdr:colOff>
      <xdr:row>15</xdr:row>
      <xdr:rowOff>76199</xdr:rowOff>
    </xdr:from>
    <xdr:to>
      <xdr:col>7</xdr:col>
      <xdr:colOff>466725</xdr:colOff>
      <xdr:row>18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364231" y="2804159"/>
          <a:ext cx="447674" cy="5200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000" baseline="0"/>
            <a:t>=</a:t>
          </a:r>
        </a:p>
      </xdr:txBody>
    </xdr:sp>
    <xdr:clientData/>
  </xdr:twoCellAnchor>
  <xdr:twoCellAnchor>
    <xdr:from>
      <xdr:col>11</xdr:col>
      <xdr:colOff>161926</xdr:colOff>
      <xdr:row>8</xdr:row>
      <xdr:rowOff>190499</xdr:rowOff>
    </xdr:from>
    <xdr:to>
      <xdr:col>13</xdr:col>
      <xdr:colOff>104775</xdr:colOff>
      <xdr:row>11</xdr:row>
      <xdr:rowOff>161924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343526" y="1623059"/>
          <a:ext cx="689609" cy="52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800" baseline="0"/>
            <a:t>=</a:t>
          </a:r>
        </a:p>
      </xdr:txBody>
    </xdr:sp>
    <xdr:clientData/>
  </xdr:twoCellAnchor>
  <xdr:twoCellAnchor editAs="oneCell">
    <xdr:from>
      <xdr:col>17</xdr:col>
      <xdr:colOff>544285</xdr:colOff>
      <xdr:row>2</xdr:row>
      <xdr:rowOff>108857</xdr:rowOff>
    </xdr:from>
    <xdr:to>
      <xdr:col>19</xdr:col>
      <xdr:colOff>65314</xdr:colOff>
      <xdr:row>5</xdr:row>
      <xdr:rowOff>3972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15D8A4A-5182-4AAB-AD40-70DFF8ED4F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6" t="32111" r="2385" b="32810"/>
        <a:stretch/>
      </xdr:blipFill>
      <xdr:spPr>
        <a:xfrm>
          <a:off x="8175171" y="625928"/>
          <a:ext cx="1175657" cy="45028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87087</xdr:rowOff>
    </xdr:from>
    <xdr:to>
      <xdr:col>1</xdr:col>
      <xdr:colOff>266700</xdr:colOff>
      <xdr:row>2</xdr:row>
      <xdr:rowOff>20303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22B946-DBE0-4059-9BB5-65F0183FB2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6" t="32111" r="2385" b="32810"/>
        <a:stretch/>
      </xdr:blipFill>
      <xdr:spPr>
        <a:xfrm>
          <a:off x="0" y="87087"/>
          <a:ext cx="1175657" cy="45028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415291</xdr:colOff>
      <xdr:row>16</xdr:row>
      <xdr:rowOff>60959</xdr:rowOff>
    </xdr:from>
    <xdr:to>
      <xdr:col>14</xdr:col>
      <xdr:colOff>47625</xdr:colOff>
      <xdr:row>18</xdr:row>
      <xdr:rowOff>83820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6153151" y="2964179"/>
          <a:ext cx="371474" cy="3886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000" baseline="0"/>
            <a:t>=</a:t>
          </a:r>
        </a:p>
      </xdr:txBody>
    </xdr:sp>
    <xdr:clientData/>
  </xdr:twoCellAnchor>
  <xdr:twoCellAnchor>
    <xdr:from>
      <xdr:col>8</xdr:col>
      <xdr:colOff>207647</xdr:colOff>
      <xdr:row>9</xdr:row>
      <xdr:rowOff>68580</xdr:rowOff>
    </xdr:from>
    <xdr:to>
      <xdr:col>8</xdr:col>
      <xdr:colOff>571501</xdr:colOff>
      <xdr:row>11</xdr:row>
      <xdr:rowOff>91440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4078607" y="1691640"/>
          <a:ext cx="363854" cy="4800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800" baseline="0"/>
            <a:t>=</a:t>
          </a:r>
        </a:p>
      </xdr:txBody>
    </xdr:sp>
    <xdr:clientData/>
  </xdr:twoCellAnchor>
  <xdr:twoCellAnchor>
    <xdr:from>
      <xdr:col>12</xdr:col>
      <xdr:colOff>415291</xdr:colOff>
      <xdr:row>20</xdr:row>
      <xdr:rowOff>60959</xdr:rowOff>
    </xdr:from>
    <xdr:to>
      <xdr:col>14</xdr:col>
      <xdr:colOff>47625</xdr:colOff>
      <xdr:row>22</xdr:row>
      <xdr:rowOff>83820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6153151" y="3695699"/>
          <a:ext cx="371474" cy="3886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000" baseline="0"/>
            <a:t>=</a:t>
          </a:r>
        </a:p>
      </xdr:txBody>
    </xdr:sp>
    <xdr:clientData/>
  </xdr:twoCellAnchor>
  <xdr:twoCellAnchor>
    <xdr:from>
      <xdr:col>12</xdr:col>
      <xdr:colOff>415291</xdr:colOff>
      <xdr:row>24</xdr:row>
      <xdr:rowOff>60959</xdr:rowOff>
    </xdr:from>
    <xdr:to>
      <xdr:col>14</xdr:col>
      <xdr:colOff>47625</xdr:colOff>
      <xdr:row>26</xdr:row>
      <xdr:rowOff>83820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6153151" y="4427219"/>
          <a:ext cx="371474" cy="3886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000" baseline="0"/>
            <a:t>=</a:t>
          </a:r>
        </a:p>
      </xdr:txBody>
    </xdr:sp>
    <xdr:clientData/>
  </xdr:twoCellAnchor>
  <xdr:twoCellAnchor>
    <xdr:from>
      <xdr:col>12</xdr:col>
      <xdr:colOff>415291</xdr:colOff>
      <xdr:row>28</xdr:row>
      <xdr:rowOff>60959</xdr:rowOff>
    </xdr:from>
    <xdr:to>
      <xdr:col>14</xdr:col>
      <xdr:colOff>47625</xdr:colOff>
      <xdr:row>30</xdr:row>
      <xdr:rowOff>83820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6153151" y="5158739"/>
          <a:ext cx="371474" cy="3962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000" baseline="0"/>
            <a:t>=</a:t>
          </a:r>
        </a:p>
      </xdr:txBody>
    </xdr:sp>
    <xdr:clientData/>
  </xdr:twoCellAnchor>
  <xdr:twoCellAnchor>
    <xdr:from>
      <xdr:col>12</xdr:col>
      <xdr:colOff>415291</xdr:colOff>
      <xdr:row>32</xdr:row>
      <xdr:rowOff>60959</xdr:rowOff>
    </xdr:from>
    <xdr:to>
      <xdr:col>14</xdr:col>
      <xdr:colOff>47625</xdr:colOff>
      <xdr:row>34</xdr:row>
      <xdr:rowOff>83820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6153151" y="5897879"/>
          <a:ext cx="371474" cy="3962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000" baseline="0"/>
            <a:t>=</a:t>
          </a:r>
        </a:p>
      </xdr:txBody>
    </xdr:sp>
    <xdr:clientData/>
  </xdr:twoCellAnchor>
  <xdr:twoCellAnchor>
    <xdr:from>
      <xdr:col>9</xdr:col>
      <xdr:colOff>26671</xdr:colOff>
      <xdr:row>38</xdr:row>
      <xdr:rowOff>76199</xdr:rowOff>
    </xdr:from>
    <xdr:to>
      <xdr:col>10</xdr:col>
      <xdr:colOff>9525</xdr:colOff>
      <xdr:row>40</xdr:row>
      <xdr:rowOff>91440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4484371" y="7033259"/>
          <a:ext cx="371474" cy="3962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000" baseline="0"/>
            <a:t>=</a:t>
          </a:r>
        </a:p>
      </xdr:txBody>
    </xdr:sp>
    <xdr:clientData/>
  </xdr:twoCellAnchor>
  <xdr:twoCellAnchor>
    <xdr:from>
      <xdr:col>9</xdr:col>
      <xdr:colOff>26671</xdr:colOff>
      <xdr:row>42</xdr:row>
      <xdr:rowOff>76199</xdr:rowOff>
    </xdr:from>
    <xdr:to>
      <xdr:col>10</xdr:col>
      <xdr:colOff>9525</xdr:colOff>
      <xdr:row>44</xdr:row>
      <xdr:rowOff>91440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4484371" y="7033259"/>
          <a:ext cx="371474" cy="3962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000" baseline="0"/>
            <a:t>=</a:t>
          </a:r>
        </a:p>
      </xdr:txBody>
    </xdr:sp>
    <xdr:clientData/>
  </xdr:twoCellAnchor>
  <xdr:twoCellAnchor>
    <xdr:from>
      <xdr:col>9</xdr:col>
      <xdr:colOff>26671</xdr:colOff>
      <xdr:row>46</xdr:row>
      <xdr:rowOff>76199</xdr:rowOff>
    </xdr:from>
    <xdr:to>
      <xdr:col>10</xdr:col>
      <xdr:colOff>9525</xdr:colOff>
      <xdr:row>48</xdr:row>
      <xdr:rowOff>91440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/>
      </xdr:nvSpPr>
      <xdr:spPr>
        <a:xfrm>
          <a:off x="4484371" y="7033259"/>
          <a:ext cx="371474" cy="3962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000" baseline="0"/>
            <a:t>=</a:t>
          </a:r>
        </a:p>
      </xdr:txBody>
    </xdr:sp>
    <xdr:clientData/>
  </xdr:twoCellAnchor>
  <xdr:twoCellAnchor>
    <xdr:from>
      <xdr:col>9</xdr:col>
      <xdr:colOff>26671</xdr:colOff>
      <xdr:row>50</xdr:row>
      <xdr:rowOff>76199</xdr:rowOff>
    </xdr:from>
    <xdr:to>
      <xdr:col>10</xdr:col>
      <xdr:colOff>9525</xdr:colOff>
      <xdr:row>52</xdr:row>
      <xdr:rowOff>91440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4484371" y="7033259"/>
          <a:ext cx="371474" cy="3962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000" baseline="0"/>
            <a:t>=</a:t>
          </a:r>
        </a:p>
      </xdr:txBody>
    </xdr:sp>
    <xdr:clientData/>
  </xdr:twoCellAnchor>
  <xdr:twoCellAnchor>
    <xdr:from>
      <xdr:col>9</xdr:col>
      <xdr:colOff>26671</xdr:colOff>
      <xdr:row>54</xdr:row>
      <xdr:rowOff>76199</xdr:rowOff>
    </xdr:from>
    <xdr:to>
      <xdr:col>10</xdr:col>
      <xdr:colOff>9525</xdr:colOff>
      <xdr:row>56</xdr:row>
      <xdr:rowOff>91440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4484371" y="7033259"/>
          <a:ext cx="371474" cy="3962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000" baseline="0"/>
            <a:t>=</a:t>
          </a:r>
        </a:p>
      </xdr:txBody>
    </xdr:sp>
    <xdr:clientData/>
  </xdr:twoCellAnchor>
  <xdr:twoCellAnchor>
    <xdr:from>
      <xdr:col>9</xdr:col>
      <xdr:colOff>26671</xdr:colOff>
      <xdr:row>62</xdr:row>
      <xdr:rowOff>76199</xdr:rowOff>
    </xdr:from>
    <xdr:to>
      <xdr:col>10</xdr:col>
      <xdr:colOff>9525</xdr:colOff>
      <xdr:row>64</xdr:row>
      <xdr:rowOff>91440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4560571" y="7033259"/>
          <a:ext cx="371474" cy="3962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000" baseline="0"/>
            <a:t>=</a:t>
          </a:r>
        </a:p>
      </xdr:txBody>
    </xdr:sp>
    <xdr:clientData/>
  </xdr:twoCellAnchor>
  <xdr:twoCellAnchor>
    <xdr:from>
      <xdr:col>9</xdr:col>
      <xdr:colOff>26671</xdr:colOff>
      <xdr:row>66</xdr:row>
      <xdr:rowOff>76199</xdr:rowOff>
    </xdr:from>
    <xdr:to>
      <xdr:col>10</xdr:col>
      <xdr:colOff>9525</xdr:colOff>
      <xdr:row>68</xdr:row>
      <xdr:rowOff>91440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4865371" y="11567159"/>
          <a:ext cx="371474" cy="381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000" baseline="0"/>
            <a:t>=</a:t>
          </a:r>
        </a:p>
      </xdr:txBody>
    </xdr:sp>
    <xdr:clientData/>
  </xdr:twoCellAnchor>
  <xdr:twoCellAnchor>
    <xdr:from>
      <xdr:col>9</xdr:col>
      <xdr:colOff>26671</xdr:colOff>
      <xdr:row>70</xdr:row>
      <xdr:rowOff>76199</xdr:rowOff>
    </xdr:from>
    <xdr:to>
      <xdr:col>10</xdr:col>
      <xdr:colOff>9525</xdr:colOff>
      <xdr:row>72</xdr:row>
      <xdr:rowOff>91440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/>
      </xdr:nvSpPr>
      <xdr:spPr>
        <a:xfrm>
          <a:off x="4865371" y="11567159"/>
          <a:ext cx="371474" cy="381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000" baseline="0"/>
            <a:t>=</a:t>
          </a:r>
        </a:p>
      </xdr:txBody>
    </xdr:sp>
    <xdr:clientData/>
  </xdr:twoCellAnchor>
  <xdr:twoCellAnchor>
    <xdr:from>
      <xdr:col>9</xdr:col>
      <xdr:colOff>26671</xdr:colOff>
      <xdr:row>74</xdr:row>
      <xdr:rowOff>76199</xdr:rowOff>
    </xdr:from>
    <xdr:to>
      <xdr:col>10</xdr:col>
      <xdr:colOff>9525</xdr:colOff>
      <xdr:row>76</xdr:row>
      <xdr:rowOff>91440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/>
      </xdr:nvSpPr>
      <xdr:spPr>
        <a:xfrm>
          <a:off x="4865371" y="11567159"/>
          <a:ext cx="371474" cy="381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000" baseline="0"/>
            <a:t>=</a:t>
          </a:r>
        </a:p>
      </xdr:txBody>
    </xdr:sp>
    <xdr:clientData/>
  </xdr:twoCellAnchor>
  <xdr:twoCellAnchor>
    <xdr:from>
      <xdr:col>9</xdr:col>
      <xdr:colOff>26671</xdr:colOff>
      <xdr:row>78</xdr:row>
      <xdr:rowOff>76199</xdr:rowOff>
    </xdr:from>
    <xdr:to>
      <xdr:col>10</xdr:col>
      <xdr:colOff>9525</xdr:colOff>
      <xdr:row>80</xdr:row>
      <xdr:rowOff>91440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/>
      </xdr:nvSpPr>
      <xdr:spPr>
        <a:xfrm>
          <a:off x="4865371" y="11567159"/>
          <a:ext cx="371474" cy="381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000" baseline="0"/>
            <a:t>=</a:t>
          </a:r>
        </a:p>
      </xdr:txBody>
    </xdr:sp>
    <xdr:clientData/>
  </xdr:twoCellAnchor>
  <xdr:twoCellAnchor>
    <xdr:from>
      <xdr:col>9</xdr:col>
      <xdr:colOff>26671</xdr:colOff>
      <xdr:row>85</xdr:row>
      <xdr:rowOff>76199</xdr:rowOff>
    </xdr:from>
    <xdr:to>
      <xdr:col>10</xdr:col>
      <xdr:colOff>9525</xdr:colOff>
      <xdr:row>87</xdr:row>
      <xdr:rowOff>91440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/>
      </xdr:nvSpPr>
      <xdr:spPr>
        <a:xfrm>
          <a:off x="5124451" y="16009619"/>
          <a:ext cx="371474" cy="381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000" baseline="0"/>
            <a:t>=</a:t>
          </a:r>
        </a:p>
      </xdr:txBody>
    </xdr:sp>
    <xdr:clientData/>
  </xdr:twoCellAnchor>
  <xdr:twoCellAnchor>
    <xdr:from>
      <xdr:col>9</xdr:col>
      <xdr:colOff>26671</xdr:colOff>
      <xdr:row>89</xdr:row>
      <xdr:rowOff>76199</xdr:rowOff>
    </xdr:from>
    <xdr:to>
      <xdr:col>10</xdr:col>
      <xdr:colOff>9525</xdr:colOff>
      <xdr:row>91</xdr:row>
      <xdr:rowOff>91440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/>
      </xdr:nvSpPr>
      <xdr:spPr>
        <a:xfrm>
          <a:off x="4865371" y="16009619"/>
          <a:ext cx="371474" cy="381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000" baseline="0"/>
            <a:t>=</a:t>
          </a:r>
        </a:p>
      </xdr:txBody>
    </xdr:sp>
    <xdr:clientData/>
  </xdr:twoCellAnchor>
  <xdr:twoCellAnchor>
    <xdr:from>
      <xdr:col>9</xdr:col>
      <xdr:colOff>26671</xdr:colOff>
      <xdr:row>93</xdr:row>
      <xdr:rowOff>76199</xdr:rowOff>
    </xdr:from>
    <xdr:to>
      <xdr:col>10</xdr:col>
      <xdr:colOff>9525</xdr:colOff>
      <xdr:row>95</xdr:row>
      <xdr:rowOff>91440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/>
      </xdr:nvSpPr>
      <xdr:spPr>
        <a:xfrm>
          <a:off x="4865371" y="16009619"/>
          <a:ext cx="371474" cy="381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000" baseline="0"/>
            <a:t>=</a:t>
          </a:r>
        </a:p>
      </xdr:txBody>
    </xdr:sp>
    <xdr:clientData/>
  </xdr:twoCellAnchor>
  <xdr:twoCellAnchor>
    <xdr:from>
      <xdr:col>9</xdr:col>
      <xdr:colOff>26671</xdr:colOff>
      <xdr:row>97</xdr:row>
      <xdr:rowOff>76199</xdr:rowOff>
    </xdr:from>
    <xdr:to>
      <xdr:col>10</xdr:col>
      <xdr:colOff>9525</xdr:colOff>
      <xdr:row>99</xdr:row>
      <xdr:rowOff>91440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/>
      </xdr:nvSpPr>
      <xdr:spPr>
        <a:xfrm>
          <a:off x="4865371" y="16009619"/>
          <a:ext cx="371474" cy="381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000" baseline="0"/>
            <a:t>=</a:t>
          </a:r>
        </a:p>
      </xdr:txBody>
    </xdr:sp>
    <xdr:clientData/>
  </xdr:twoCellAnchor>
  <xdr:twoCellAnchor>
    <xdr:from>
      <xdr:col>9</xdr:col>
      <xdr:colOff>26671</xdr:colOff>
      <xdr:row>101</xdr:row>
      <xdr:rowOff>76199</xdr:rowOff>
    </xdr:from>
    <xdr:to>
      <xdr:col>10</xdr:col>
      <xdr:colOff>9525</xdr:colOff>
      <xdr:row>103</xdr:row>
      <xdr:rowOff>91440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/>
      </xdr:nvSpPr>
      <xdr:spPr>
        <a:xfrm>
          <a:off x="4865371" y="16009619"/>
          <a:ext cx="371474" cy="381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000" baseline="0"/>
            <a:t>=</a:t>
          </a:r>
        </a:p>
      </xdr:txBody>
    </xdr:sp>
    <xdr:clientData/>
  </xdr:twoCellAnchor>
  <xdr:twoCellAnchor editAs="oneCell">
    <xdr:from>
      <xdr:col>0</xdr:col>
      <xdr:colOff>38099</xdr:colOff>
      <xdr:row>0</xdr:row>
      <xdr:rowOff>48986</xdr:rowOff>
    </xdr:from>
    <xdr:to>
      <xdr:col>1</xdr:col>
      <xdr:colOff>185056</xdr:colOff>
      <xdr:row>1</xdr:row>
      <xdr:rowOff>167259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9A1E6A31-DB38-45F9-8AD0-39D744CD8E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6" t="32111" r="2385" b="32810"/>
        <a:stretch/>
      </xdr:blipFill>
      <xdr:spPr>
        <a:xfrm>
          <a:off x="38099" y="48986"/>
          <a:ext cx="1175657" cy="4502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16329</xdr:rowOff>
    </xdr:from>
    <xdr:to>
      <xdr:col>1</xdr:col>
      <xdr:colOff>277586</xdr:colOff>
      <xdr:row>1</xdr:row>
      <xdr:rowOff>134602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0F3EB1-7D77-4C46-8215-9307BAC64D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6" t="32111" r="2385" b="32810"/>
        <a:stretch/>
      </xdr:blipFill>
      <xdr:spPr>
        <a:xfrm>
          <a:off x="0" y="16329"/>
          <a:ext cx="1175657" cy="45028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22-Calculations%20Sheets%20For%20All%20MEP%20Works\001%20My%20Calculation%20Sheets\00.MEP_SHEETS%20INDE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VER_2"/>
      <sheetName val="SHEETS INDEX"/>
      <sheetName val="COLOR CODE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epextra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B32"/>
  <sheetViews>
    <sheetView showGridLines="0" view="pageBreakPreview" zoomScale="85" zoomScaleNormal="100" zoomScaleSheetLayoutView="85" workbookViewId="0">
      <selection activeCell="B43" sqref="B43"/>
    </sheetView>
  </sheetViews>
  <sheetFormatPr defaultRowHeight="15.45" x14ac:dyDescent="0.4"/>
  <cols>
    <col min="1" max="1" width="2.3046875" customWidth="1"/>
    <col min="2" max="2" width="89.3046875" style="141" customWidth="1"/>
    <col min="3" max="3" width="3" customWidth="1"/>
  </cols>
  <sheetData>
    <row r="1" spans="1:2" x14ac:dyDescent="0.4">
      <c r="A1" s="133"/>
      <c r="B1" s="134"/>
    </row>
    <row r="2" spans="1:2" x14ac:dyDescent="0.4">
      <c r="A2" s="133"/>
      <c r="B2" s="134"/>
    </row>
    <row r="3" spans="1:2" ht="26.6" x14ac:dyDescent="0.4">
      <c r="B3" s="135"/>
    </row>
    <row r="4" spans="1:2" ht="29.6" x14ac:dyDescent="0.4">
      <c r="B4" s="136"/>
    </row>
    <row r="5" spans="1:2" ht="29.6" x14ac:dyDescent="0.4">
      <c r="B5" s="136"/>
    </row>
    <row r="6" spans="1:2" ht="29.6" x14ac:dyDescent="0.4">
      <c r="B6" s="136"/>
    </row>
    <row r="7" spans="1:2" ht="14.6" x14ac:dyDescent="0.4">
      <c r="B7" s="278" t="s">
        <v>334</v>
      </c>
    </row>
    <row r="8" spans="1:2" ht="29.6" x14ac:dyDescent="0.4">
      <c r="B8" s="136" t="s">
        <v>313</v>
      </c>
    </row>
    <row r="9" spans="1:2" ht="29.6" x14ac:dyDescent="0.4">
      <c r="A9" s="138"/>
      <c r="B9" s="137" t="s">
        <v>314</v>
      </c>
    </row>
    <row r="10" spans="1:2" ht="26.6" x14ac:dyDescent="0.4">
      <c r="B10" s="139" t="s">
        <v>315</v>
      </c>
    </row>
    <row r="11" spans="1:2" ht="29.6" x14ac:dyDescent="0.4">
      <c r="A11" s="140"/>
      <c r="B11" s="137" t="s">
        <v>316</v>
      </c>
    </row>
    <row r="12" spans="1:2" ht="21" hidden="1" customHeight="1" x14ac:dyDescent="0.4"/>
    <row r="13" spans="1:2" ht="29.6" hidden="1" x14ac:dyDescent="0.4">
      <c r="B13" s="136" t="s">
        <v>317</v>
      </c>
    </row>
    <row r="14" spans="1:2" ht="20.149999999999999" hidden="1" x14ac:dyDescent="0.4">
      <c r="B14" s="142" t="s">
        <v>318</v>
      </c>
    </row>
    <row r="15" spans="1:2" ht="20.149999999999999" hidden="1" x14ac:dyDescent="0.4">
      <c r="B15" s="142" t="s">
        <v>319</v>
      </c>
    </row>
    <row r="16" spans="1:2" ht="20.149999999999999" hidden="1" x14ac:dyDescent="0.4">
      <c r="B16" s="142" t="s">
        <v>320</v>
      </c>
    </row>
    <row r="17" spans="2:2" ht="20.149999999999999" hidden="1" x14ac:dyDescent="0.4">
      <c r="B17" s="142" t="s">
        <v>321</v>
      </c>
    </row>
    <row r="18" spans="2:2" ht="20.149999999999999" hidden="1" x14ac:dyDescent="0.4">
      <c r="B18" s="142" t="s">
        <v>322</v>
      </c>
    </row>
    <row r="19" spans="2:2" ht="20.149999999999999" hidden="1" x14ac:dyDescent="0.4">
      <c r="B19" s="142" t="s">
        <v>323</v>
      </c>
    </row>
    <row r="20" spans="2:2" ht="20.149999999999999" x14ac:dyDescent="0.4">
      <c r="B20" s="142"/>
    </row>
    <row r="21" spans="2:2" ht="35.6" x14ac:dyDescent="0.4">
      <c r="B21" s="143" t="s">
        <v>324</v>
      </c>
    </row>
    <row r="22" spans="2:2" ht="20.149999999999999" x14ac:dyDescent="0.4">
      <c r="B22" s="142" t="s">
        <v>325</v>
      </c>
    </row>
    <row r="23" spans="2:2" ht="20.149999999999999" x14ac:dyDescent="0.4">
      <c r="B23" s="142" t="s">
        <v>326</v>
      </c>
    </row>
    <row r="24" spans="2:2" ht="20.149999999999999" x14ac:dyDescent="0.4">
      <c r="B24" s="142" t="s">
        <v>327</v>
      </c>
    </row>
    <row r="25" spans="2:2" ht="20.149999999999999" x14ac:dyDescent="0.4">
      <c r="B25" s="142" t="s">
        <v>328</v>
      </c>
    </row>
    <row r="26" spans="2:2" ht="20.149999999999999" x14ac:dyDescent="0.4">
      <c r="B26" s="146" t="s">
        <v>329</v>
      </c>
    </row>
    <row r="27" spans="2:2" ht="20.149999999999999" x14ac:dyDescent="0.4">
      <c r="B27" s="142" t="s">
        <v>330</v>
      </c>
    </row>
    <row r="28" spans="2:2" ht="20.149999999999999" x14ac:dyDescent="0.4">
      <c r="B28" s="142"/>
    </row>
    <row r="29" spans="2:2" ht="35.6" x14ac:dyDescent="0.4">
      <c r="B29" s="143" t="s">
        <v>331</v>
      </c>
    </row>
    <row r="30" spans="2:2" ht="42.9" x14ac:dyDescent="0.4">
      <c r="B30" s="144" t="s">
        <v>332</v>
      </c>
    </row>
    <row r="31" spans="2:2" ht="29.6" x14ac:dyDescent="0.4">
      <c r="B31" s="145" t="s">
        <v>333</v>
      </c>
    </row>
    <row r="32" spans="2:2" ht="11.5" customHeight="1" x14ac:dyDescent="0.4">
      <c r="B32" s="137"/>
    </row>
  </sheetData>
  <protectedRanges>
    <protectedRange sqref="B14:B20 B9:B11 B22:B28 B30" name="Cover"/>
  </protectedRanges>
  <hyperlinks>
    <hyperlink ref="B7" r:id="rId1" xr:uid="{9D4B28C1-B07E-4698-899E-2A1A847A21B2}"/>
  </hyperlinks>
  <pageMargins left="0.7" right="0.7" top="0.75" bottom="0.75" header="0.3" footer="0.3"/>
  <pageSetup paperSize="9" scale="78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S59"/>
  <sheetViews>
    <sheetView tabSelected="1" view="pageBreakPreview" zoomScaleNormal="100" zoomScaleSheetLayoutView="100" workbookViewId="0">
      <selection activeCell="S17" sqref="S17"/>
    </sheetView>
  </sheetViews>
  <sheetFormatPr defaultRowHeight="14.6" x14ac:dyDescent="0.4"/>
  <cols>
    <col min="1" max="1" width="13.3828125" customWidth="1"/>
    <col min="2" max="2" width="6" customWidth="1"/>
    <col min="3" max="3" width="5.69140625" customWidth="1"/>
    <col min="4" max="4" width="6.3828125" customWidth="1"/>
    <col min="5" max="5" width="5.84375" customWidth="1"/>
    <col min="6" max="6" width="6.3828125" customWidth="1"/>
    <col min="7" max="7" width="4.84375" customWidth="1"/>
    <col min="8" max="8" width="7.3828125" customWidth="1"/>
    <col min="9" max="9" width="5.15234375" customWidth="1"/>
    <col min="10" max="10" width="5.69140625" customWidth="1"/>
    <col min="11" max="11" width="8.53515625" customWidth="1"/>
    <col min="12" max="12" width="4.3828125" customWidth="1"/>
    <col min="13" max="13" width="6.3828125" customWidth="1"/>
    <col min="14" max="14" width="4.3046875" customWidth="1"/>
    <col min="15" max="15" width="7.3046875" customWidth="1"/>
    <col min="16" max="16" width="4" customWidth="1"/>
    <col min="17" max="17" width="4.53515625" customWidth="1"/>
    <col min="18" max="18" width="8" bestFit="1" customWidth="1"/>
    <col min="19" max="19" width="15.3828125" bestFit="1" customWidth="1"/>
  </cols>
  <sheetData>
    <row r="1" spans="1:19" ht="26.15" x14ac:dyDescent="0.7">
      <c r="A1" s="183" t="s">
        <v>309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</row>
    <row r="2" spans="1:19" x14ac:dyDescent="0.4">
      <c r="A2" s="184" t="s">
        <v>289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</row>
    <row r="3" spans="1:19" x14ac:dyDescent="0.4">
      <c r="A3" s="188" t="s">
        <v>301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</row>
    <row r="4" spans="1:19" x14ac:dyDescent="0.4">
      <c r="A4" s="125" t="s">
        <v>297</v>
      </c>
      <c r="B4" s="189" t="s">
        <v>298</v>
      </c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25" t="s">
        <v>0</v>
      </c>
      <c r="S4" s="126"/>
    </row>
    <row r="5" spans="1:19" x14ac:dyDescent="0.4">
      <c r="A5" s="127" t="s">
        <v>299</v>
      </c>
      <c r="B5" s="190" t="s">
        <v>302</v>
      </c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27" t="s">
        <v>300</v>
      </c>
      <c r="S5" s="128"/>
    </row>
    <row r="6" spans="1:19" ht="15.9" x14ac:dyDescent="0.45">
      <c r="A6" s="185" t="s">
        <v>202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7"/>
    </row>
    <row r="7" spans="1:19" x14ac:dyDescent="0.4">
      <c r="A7" s="39"/>
      <c r="B7" s="157" t="s">
        <v>1</v>
      </c>
      <c r="C7" s="157"/>
      <c r="D7" s="3"/>
      <c r="E7" s="3"/>
      <c r="F7" s="3"/>
      <c r="G7" s="3"/>
      <c r="H7" s="3"/>
      <c r="I7" s="3"/>
      <c r="J7" s="3"/>
      <c r="K7" s="3"/>
      <c r="L7" s="3"/>
      <c r="M7" s="3"/>
      <c r="N7" s="191" t="s">
        <v>19</v>
      </c>
      <c r="O7" s="191"/>
      <c r="P7" s="3"/>
      <c r="Q7" s="191" t="s">
        <v>148</v>
      </c>
      <c r="R7" s="191"/>
      <c r="S7" s="40"/>
    </row>
    <row r="8" spans="1:19" x14ac:dyDescent="0.4">
      <c r="A8" s="39"/>
      <c r="B8" s="157" t="s">
        <v>2</v>
      </c>
      <c r="C8" s="157"/>
      <c r="D8" s="3"/>
      <c r="E8" s="157" t="s">
        <v>7</v>
      </c>
      <c r="F8" s="157"/>
      <c r="G8" s="3"/>
      <c r="H8" s="157" t="s">
        <v>11</v>
      </c>
      <c r="I8" s="157"/>
      <c r="J8" s="3"/>
      <c r="K8" s="157" t="s">
        <v>17</v>
      </c>
      <c r="L8" s="157"/>
      <c r="M8" s="3"/>
      <c r="N8" s="191" t="s">
        <v>20</v>
      </c>
      <c r="O8" s="191"/>
      <c r="P8" s="3"/>
      <c r="Q8" s="191" t="s">
        <v>22</v>
      </c>
      <c r="R8" s="191"/>
      <c r="S8" s="40"/>
    </row>
    <row r="9" spans="1:19" x14ac:dyDescent="0.4">
      <c r="A9" s="39"/>
      <c r="B9" s="157" t="s">
        <v>3</v>
      </c>
      <c r="C9" s="157"/>
      <c r="D9" s="3"/>
      <c r="E9" s="169" t="s">
        <v>8</v>
      </c>
      <c r="F9" s="169"/>
      <c r="G9" s="3"/>
      <c r="H9" s="169" t="s">
        <v>12</v>
      </c>
      <c r="I9" s="169"/>
      <c r="J9" s="3"/>
      <c r="K9" s="169" t="s">
        <v>18</v>
      </c>
      <c r="L9" s="169"/>
      <c r="M9" s="3"/>
      <c r="N9" s="192" t="s">
        <v>21</v>
      </c>
      <c r="O9" s="192"/>
      <c r="P9" s="3"/>
      <c r="Q9" s="191" t="s">
        <v>20</v>
      </c>
      <c r="R9" s="191"/>
      <c r="S9" s="40"/>
    </row>
    <row r="10" spans="1:19" ht="14.5" customHeight="1" x14ac:dyDescent="0.4">
      <c r="A10" s="41" t="s">
        <v>4</v>
      </c>
      <c r="B10" s="163">
        <f>I17</f>
        <v>66.5</v>
      </c>
      <c r="C10" s="164"/>
      <c r="D10" s="3"/>
      <c r="E10" s="170">
        <v>5</v>
      </c>
      <c r="F10" s="171"/>
      <c r="G10" s="3"/>
      <c r="H10" s="163">
        <v>1.5</v>
      </c>
      <c r="I10" s="164"/>
      <c r="J10" s="3"/>
      <c r="K10" s="170">
        <v>1</v>
      </c>
      <c r="L10" s="171"/>
      <c r="M10" s="20"/>
      <c r="N10" s="177">
        <f>ROUNDUP(B10*E10*H10*K10,0)</f>
        <v>499</v>
      </c>
      <c r="O10" s="178"/>
      <c r="P10" s="20"/>
      <c r="Q10" s="177"/>
      <c r="R10" s="178"/>
      <c r="S10" s="40"/>
    </row>
    <row r="11" spans="1:19" ht="14.5" customHeight="1" x14ac:dyDescent="0.4">
      <c r="A11" s="41" t="s">
        <v>56</v>
      </c>
      <c r="B11" s="165"/>
      <c r="C11" s="166"/>
      <c r="D11" s="20" t="s">
        <v>6</v>
      </c>
      <c r="E11" s="172"/>
      <c r="F11" s="173"/>
      <c r="G11" s="20" t="s">
        <v>6</v>
      </c>
      <c r="H11" s="165"/>
      <c r="I11" s="166"/>
      <c r="J11" s="20" t="s">
        <v>6</v>
      </c>
      <c r="K11" s="172"/>
      <c r="L11" s="173"/>
      <c r="M11" s="20"/>
      <c r="N11" s="179"/>
      <c r="O11" s="180"/>
      <c r="P11" s="17"/>
      <c r="Q11" s="179"/>
      <c r="R11" s="180"/>
      <c r="S11" s="40"/>
    </row>
    <row r="12" spans="1:19" ht="14.25" customHeight="1" x14ac:dyDescent="0.4">
      <c r="A12" s="41" t="s">
        <v>5</v>
      </c>
      <c r="B12" s="167"/>
      <c r="C12" s="168"/>
      <c r="D12" s="3"/>
      <c r="E12" s="174"/>
      <c r="F12" s="175"/>
      <c r="G12" s="3"/>
      <c r="H12" s="167"/>
      <c r="I12" s="168"/>
      <c r="J12" s="3"/>
      <c r="K12" s="174"/>
      <c r="L12" s="175"/>
      <c r="M12" s="20"/>
      <c r="N12" s="181"/>
      <c r="O12" s="182"/>
      <c r="P12" s="20"/>
      <c r="Q12" s="181"/>
      <c r="R12" s="182"/>
      <c r="S12" s="40"/>
    </row>
    <row r="13" spans="1:19" ht="15" thickBot="1" x14ac:dyDescent="0.45">
      <c r="A13" s="42"/>
      <c r="B13" s="162" t="s">
        <v>9</v>
      </c>
      <c r="C13" s="162"/>
      <c r="D13" s="3"/>
      <c r="E13" s="162" t="s">
        <v>10</v>
      </c>
      <c r="F13" s="162"/>
      <c r="G13" s="3"/>
      <c r="H13" s="162" t="s">
        <v>13</v>
      </c>
      <c r="I13" s="162"/>
      <c r="J13" s="3"/>
      <c r="K13" s="176" t="s">
        <v>14</v>
      </c>
      <c r="L13" s="176"/>
      <c r="M13" s="21"/>
      <c r="N13" s="176" t="s">
        <v>15</v>
      </c>
      <c r="O13" s="176"/>
      <c r="P13" s="21"/>
      <c r="Q13" s="176" t="s">
        <v>16</v>
      </c>
      <c r="R13" s="176"/>
      <c r="S13" s="43"/>
    </row>
    <row r="14" spans="1:19" ht="15" thickBot="1" x14ac:dyDescent="0.45">
      <c r="A14" s="151">
        <v>1</v>
      </c>
      <c r="B14" s="35" t="s">
        <v>23</v>
      </c>
      <c r="C14" s="35"/>
      <c r="D14" s="35"/>
      <c r="E14" s="35"/>
      <c r="F14" s="35"/>
      <c r="G14" s="35"/>
      <c r="H14" s="35"/>
      <c r="I14" s="35"/>
      <c r="J14" s="36"/>
      <c r="K14" s="18"/>
      <c r="L14" s="1"/>
      <c r="M14" s="2"/>
      <c r="N14" s="154" t="s">
        <v>24</v>
      </c>
      <c r="O14" s="155"/>
      <c r="P14" s="6"/>
      <c r="Q14" s="6"/>
      <c r="R14" s="6"/>
      <c r="S14" s="44"/>
    </row>
    <row r="15" spans="1:19" x14ac:dyDescent="0.4">
      <c r="A15" s="152"/>
      <c r="B15" s="3"/>
      <c r="C15" s="157" t="s">
        <v>25</v>
      </c>
      <c r="D15" s="157"/>
      <c r="E15" s="3"/>
      <c r="F15" s="3"/>
      <c r="G15" s="3"/>
      <c r="H15" s="3"/>
      <c r="I15" s="32" t="s">
        <v>29</v>
      </c>
      <c r="J15" s="32"/>
      <c r="K15" s="3"/>
      <c r="L15" s="3"/>
      <c r="M15" s="4"/>
      <c r="N15" s="7"/>
      <c r="O15" s="7"/>
      <c r="P15" s="7"/>
      <c r="Q15" s="7"/>
      <c r="R15" s="7"/>
      <c r="S15" s="45"/>
    </row>
    <row r="16" spans="1:19" x14ac:dyDescent="0.4">
      <c r="A16" s="152"/>
      <c r="B16" s="3"/>
      <c r="C16" s="157" t="s">
        <v>26</v>
      </c>
      <c r="D16" s="157"/>
      <c r="E16" s="3"/>
      <c r="F16" s="31" t="s">
        <v>27</v>
      </c>
      <c r="G16" s="31"/>
      <c r="H16" s="3"/>
      <c r="I16" s="32" t="s">
        <v>28</v>
      </c>
      <c r="J16" s="32" t="s">
        <v>30</v>
      </c>
      <c r="K16" s="3"/>
      <c r="L16" s="3"/>
      <c r="M16" s="4"/>
      <c r="N16" s="7"/>
      <c r="O16" s="7"/>
      <c r="P16" s="7"/>
      <c r="Q16" s="7"/>
      <c r="R16" s="7"/>
      <c r="S16" s="45"/>
    </row>
    <row r="17" spans="1:19" ht="14.5" customHeight="1" x14ac:dyDescent="0.4">
      <c r="A17" s="152"/>
      <c r="B17" s="3"/>
      <c r="C17" s="158">
        <v>50</v>
      </c>
      <c r="D17" s="159"/>
      <c r="E17" s="20" t="s">
        <v>6</v>
      </c>
      <c r="F17" s="160">
        <v>1.33</v>
      </c>
      <c r="G17" s="161"/>
      <c r="H17" s="20"/>
      <c r="I17" s="160">
        <f>F17*C17</f>
        <v>66.5</v>
      </c>
      <c r="J17" s="161"/>
      <c r="K17" s="3"/>
      <c r="L17" s="3"/>
      <c r="M17" s="4"/>
      <c r="N17" s="7"/>
      <c r="O17" s="7"/>
      <c r="P17" s="7"/>
      <c r="Q17" s="7"/>
      <c r="R17" s="7"/>
      <c r="S17" s="45"/>
    </row>
    <row r="18" spans="1:19" ht="14.5" customHeight="1" x14ac:dyDescent="0.4">
      <c r="A18" s="15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7"/>
      <c r="O18" s="7"/>
      <c r="P18" s="7"/>
      <c r="Q18" s="7"/>
      <c r="R18" s="7"/>
      <c r="S18" s="45"/>
    </row>
    <row r="19" spans="1:19" ht="14.5" customHeight="1" x14ac:dyDescent="0.4">
      <c r="A19" s="152"/>
      <c r="B19" s="3"/>
      <c r="C19" s="33" t="s">
        <v>31</v>
      </c>
      <c r="D19" s="33"/>
      <c r="E19" s="33"/>
      <c r="F19" s="3"/>
      <c r="G19" s="3"/>
      <c r="H19" s="3"/>
      <c r="I19" s="3"/>
      <c r="J19" s="3"/>
      <c r="K19" s="33" t="s">
        <v>27</v>
      </c>
      <c r="L19" s="33"/>
      <c r="M19" s="8"/>
      <c r="N19" s="7"/>
      <c r="O19" s="7"/>
      <c r="P19" s="7"/>
      <c r="Q19" s="7"/>
      <c r="R19" s="7"/>
      <c r="S19" s="45"/>
    </row>
    <row r="20" spans="1:19" x14ac:dyDescent="0.4">
      <c r="A20" s="152"/>
      <c r="B20" s="3"/>
      <c r="C20" s="7" t="s">
        <v>32</v>
      </c>
      <c r="D20" s="7"/>
      <c r="E20" s="7"/>
      <c r="F20" s="3"/>
      <c r="G20" s="3"/>
      <c r="H20" s="3"/>
      <c r="I20" s="3"/>
      <c r="J20" s="3"/>
      <c r="K20" s="62">
        <v>1.33</v>
      </c>
      <c r="L20" s="29"/>
      <c r="M20" s="4"/>
      <c r="N20" s="7"/>
      <c r="O20" s="7"/>
      <c r="P20" s="7"/>
      <c r="Q20" s="7"/>
      <c r="R20" s="7"/>
      <c r="S20" s="45"/>
    </row>
    <row r="21" spans="1:19" x14ac:dyDescent="0.4">
      <c r="A21" s="152"/>
      <c r="B21" s="3"/>
      <c r="C21" s="7" t="s">
        <v>33</v>
      </c>
      <c r="D21" s="7"/>
      <c r="E21" s="7"/>
      <c r="F21" s="3"/>
      <c r="G21" s="3"/>
      <c r="H21" s="3"/>
      <c r="I21" s="3"/>
      <c r="J21" s="3"/>
      <c r="K21" s="62">
        <v>1</v>
      </c>
      <c r="L21" s="29"/>
      <c r="M21" s="4"/>
      <c r="N21" s="7"/>
      <c r="O21" s="7"/>
      <c r="P21" s="7"/>
      <c r="Q21" s="7"/>
      <c r="R21" s="7"/>
      <c r="S21" s="45"/>
    </row>
    <row r="22" spans="1:19" x14ac:dyDescent="0.4">
      <c r="A22" s="152"/>
      <c r="B22" s="3"/>
      <c r="C22" s="13" t="s">
        <v>34</v>
      </c>
      <c r="D22" s="13"/>
      <c r="E22" s="13"/>
      <c r="F22" s="13"/>
      <c r="G22" s="3"/>
      <c r="H22" s="3"/>
      <c r="I22" s="3"/>
      <c r="J22" s="3"/>
      <c r="K22" s="62">
        <v>0.67</v>
      </c>
      <c r="L22" s="29"/>
      <c r="M22" s="4"/>
      <c r="N22" s="7"/>
      <c r="O22" s="7"/>
      <c r="P22" s="7"/>
      <c r="Q22" s="7"/>
      <c r="R22" s="7"/>
      <c r="S22" s="45"/>
    </row>
    <row r="23" spans="1:19" x14ac:dyDescent="0.4">
      <c r="A23" s="152"/>
      <c r="B23" s="3"/>
      <c r="C23" s="13" t="s">
        <v>142</v>
      </c>
      <c r="D23" s="13"/>
      <c r="E23" s="13"/>
      <c r="F23" s="13"/>
      <c r="G23" s="3"/>
      <c r="H23" s="3"/>
      <c r="I23" s="3"/>
      <c r="J23" s="3"/>
      <c r="K23" s="62">
        <v>0.5</v>
      </c>
      <c r="L23" s="29"/>
      <c r="M23" s="4"/>
      <c r="N23" s="7"/>
      <c r="O23" s="7"/>
      <c r="P23" s="7"/>
      <c r="Q23" s="7"/>
      <c r="R23" s="7"/>
      <c r="S23" s="45"/>
    </row>
    <row r="24" spans="1:19" x14ac:dyDescent="0.4">
      <c r="A24" s="152"/>
      <c r="B24" s="3"/>
      <c r="C24" s="13" t="s">
        <v>143</v>
      </c>
      <c r="D24" s="13"/>
      <c r="E24" s="13"/>
      <c r="F24" s="13"/>
      <c r="G24" s="3"/>
      <c r="H24" s="3"/>
      <c r="I24" s="3"/>
      <c r="J24" s="3"/>
      <c r="K24" s="62">
        <v>0.75</v>
      </c>
      <c r="L24" s="29"/>
      <c r="M24" s="4"/>
      <c r="N24" s="7"/>
      <c r="O24" s="7"/>
      <c r="P24" s="7"/>
      <c r="Q24" s="7"/>
      <c r="R24" s="7"/>
      <c r="S24" s="45"/>
    </row>
    <row r="25" spans="1:19" x14ac:dyDescent="0.4">
      <c r="A25" s="153"/>
      <c r="B25" s="5"/>
      <c r="C25" s="14" t="s">
        <v>35</v>
      </c>
      <c r="D25" s="5"/>
      <c r="E25" s="5"/>
      <c r="F25" s="5"/>
      <c r="G25" s="5"/>
      <c r="H25" s="5"/>
      <c r="I25" s="5"/>
      <c r="J25" s="5"/>
      <c r="K25" s="63">
        <v>0.5</v>
      </c>
      <c r="L25" s="30"/>
      <c r="M25" s="11"/>
      <c r="N25" s="12"/>
      <c r="O25" s="12"/>
      <c r="P25" s="12"/>
      <c r="Q25" s="12"/>
      <c r="R25" s="12"/>
      <c r="S25" s="46"/>
    </row>
    <row r="26" spans="1:19" x14ac:dyDescent="0.4">
      <c r="A26" s="147">
        <v>2</v>
      </c>
      <c r="B26" s="37" t="s">
        <v>36</v>
      </c>
      <c r="C26" s="38"/>
      <c r="D26" s="38"/>
      <c r="E26" s="3"/>
      <c r="F26" s="3"/>
      <c r="G26" s="3"/>
      <c r="H26" s="3"/>
      <c r="I26" s="3"/>
      <c r="J26" s="3"/>
      <c r="K26" s="3"/>
      <c r="L26" s="3"/>
      <c r="M26" s="3"/>
      <c r="N26" s="154" t="s">
        <v>24</v>
      </c>
      <c r="O26" s="155"/>
      <c r="P26" s="3"/>
      <c r="Q26" s="3"/>
      <c r="R26" s="3"/>
      <c r="S26" s="40"/>
    </row>
    <row r="27" spans="1:19" ht="15" customHeight="1" x14ac:dyDescent="0.4">
      <c r="A27" s="148"/>
      <c r="B27" s="3"/>
      <c r="C27" s="33" t="s">
        <v>37</v>
      </c>
      <c r="D27" s="33"/>
      <c r="E27" s="3"/>
      <c r="F27" s="3"/>
      <c r="G27" s="3"/>
      <c r="H27" s="3"/>
      <c r="I27" s="3"/>
      <c r="J27" s="3"/>
      <c r="K27" s="33" t="s">
        <v>38</v>
      </c>
      <c r="L27" s="33"/>
      <c r="M27" s="7"/>
      <c r="N27" s="9"/>
      <c r="O27" s="3"/>
      <c r="P27" s="3"/>
      <c r="Q27" s="3"/>
      <c r="R27" s="3"/>
      <c r="S27" s="40"/>
    </row>
    <row r="28" spans="1:19" ht="15" customHeight="1" x14ac:dyDescent="0.4">
      <c r="A28" s="148"/>
      <c r="B28" s="3"/>
      <c r="C28" s="13" t="s">
        <v>39</v>
      </c>
      <c r="D28" s="3"/>
      <c r="E28" s="3"/>
      <c r="F28" s="3"/>
      <c r="G28" s="3"/>
      <c r="H28" s="3"/>
      <c r="I28" s="3"/>
      <c r="J28" s="3"/>
      <c r="K28" s="64">
        <v>6</v>
      </c>
      <c r="L28" s="29" t="s">
        <v>149</v>
      </c>
      <c r="M28" s="3"/>
      <c r="N28" s="9"/>
      <c r="O28" s="3"/>
      <c r="P28" s="3"/>
      <c r="Q28" s="3"/>
      <c r="R28" s="3"/>
      <c r="S28" s="40"/>
    </row>
    <row r="29" spans="1:19" ht="15" customHeight="1" x14ac:dyDescent="0.4">
      <c r="A29" s="148"/>
      <c r="B29" s="3"/>
      <c r="C29" s="13" t="s">
        <v>40</v>
      </c>
      <c r="D29" s="3"/>
      <c r="E29" s="3"/>
      <c r="F29" s="3"/>
      <c r="G29" s="3"/>
      <c r="H29" s="3"/>
      <c r="I29" s="3"/>
      <c r="J29" s="3"/>
      <c r="K29" s="64">
        <v>5</v>
      </c>
      <c r="L29" s="29" t="s">
        <v>149</v>
      </c>
      <c r="M29" s="3"/>
      <c r="N29" s="9"/>
      <c r="O29" s="3"/>
      <c r="P29" s="3"/>
      <c r="Q29" s="3"/>
      <c r="R29" s="3"/>
      <c r="S29" s="40"/>
    </row>
    <row r="30" spans="1:19" x14ac:dyDescent="0.4">
      <c r="A30" s="148"/>
      <c r="B30" s="3"/>
      <c r="C30" s="13" t="s">
        <v>41</v>
      </c>
      <c r="D30" s="3"/>
      <c r="E30" s="3"/>
      <c r="F30" s="3"/>
      <c r="G30" s="3"/>
      <c r="H30" s="3"/>
      <c r="I30" s="3"/>
      <c r="J30" s="3"/>
      <c r="K30" s="64">
        <v>2</v>
      </c>
      <c r="L30" s="29" t="s">
        <v>149</v>
      </c>
      <c r="M30" s="3"/>
      <c r="N30" s="9"/>
      <c r="O30" s="3"/>
      <c r="P30" s="3"/>
      <c r="Q30" s="3"/>
      <c r="R30" s="3"/>
      <c r="S30" s="40"/>
    </row>
    <row r="31" spans="1:19" x14ac:dyDescent="0.4">
      <c r="A31" s="149"/>
      <c r="B31" s="5"/>
      <c r="C31" s="14" t="s">
        <v>42</v>
      </c>
      <c r="D31" s="5"/>
      <c r="E31" s="5"/>
      <c r="F31" s="5"/>
      <c r="G31" s="5"/>
      <c r="H31" s="5"/>
      <c r="I31" s="5"/>
      <c r="J31" s="5"/>
      <c r="K31" s="65">
        <v>1</v>
      </c>
      <c r="L31" s="30" t="s">
        <v>149</v>
      </c>
      <c r="M31" s="5"/>
      <c r="N31" s="16"/>
      <c r="O31" s="12"/>
      <c r="P31" s="12"/>
      <c r="Q31" s="12"/>
      <c r="R31" s="12"/>
      <c r="S31" s="46"/>
    </row>
    <row r="32" spans="1:19" x14ac:dyDescent="0.4">
      <c r="A32" s="147">
        <v>3</v>
      </c>
      <c r="B32" s="37" t="s">
        <v>147</v>
      </c>
      <c r="C32" s="38"/>
      <c r="D32" s="38"/>
      <c r="E32" s="3"/>
      <c r="F32" s="3"/>
      <c r="G32" s="3"/>
      <c r="H32" s="3"/>
      <c r="I32" s="3"/>
      <c r="J32" s="3"/>
      <c r="K32" s="3"/>
      <c r="L32" s="3"/>
      <c r="M32" s="3"/>
      <c r="N32" s="154" t="s">
        <v>24</v>
      </c>
      <c r="O32" s="155"/>
      <c r="P32" s="3"/>
      <c r="Q32" s="3"/>
      <c r="R32" s="3"/>
      <c r="S32" s="40"/>
    </row>
    <row r="33" spans="1:19" ht="14.5" customHeight="1" x14ac:dyDescent="0.4">
      <c r="A33" s="148"/>
      <c r="B33" s="3"/>
      <c r="C33" s="15" t="s">
        <v>132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9"/>
      <c r="O33" s="3"/>
      <c r="P33" s="3"/>
      <c r="Q33" s="3"/>
      <c r="R33" s="3"/>
      <c r="S33" s="40"/>
    </row>
    <row r="34" spans="1:19" ht="14.5" customHeight="1" x14ac:dyDescent="0.4">
      <c r="A34" s="148"/>
      <c r="B34" s="3"/>
      <c r="C34" s="3"/>
      <c r="D34" s="3"/>
      <c r="E34" s="3" t="s">
        <v>129</v>
      </c>
      <c r="F34" s="3"/>
      <c r="G34" s="3"/>
      <c r="H34" s="3"/>
      <c r="I34" s="3"/>
      <c r="J34" s="3"/>
      <c r="K34" s="66" t="s">
        <v>43</v>
      </c>
      <c r="L34" s="3"/>
      <c r="M34" s="3"/>
      <c r="N34" s="9"/>
      <c r="O34" s="3"/>
      <c r="P34" s="3"/>
      <c r="Q34" s="3"/>
      <c r="R34" s="3"/>
      <c r="S34" s="40"/>
    </row>
    <row r="35" spans="1:19" x14ac:dyDescent="0.4">
      <c r="A35" s="148"/>
      <c r="B35" s="3"/>
      <c r="C35" s="15" t="s">
        <v>131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9"/>
      <c r="O35" s="3"/>
      <c r="P35" s="3"/>
      <c r="Q35" s="3"/>
      <c r="R35" s="3"/>
      <c r="S35" s="40"/>
    </row>
    <row r="36" spans="1:19" x14ac:dyDescent="0.4">
      <c r="A36" s="148"/>
      <c r="B36" s="3"/>
      <c r="C36" s="15"/>
      <c r="D36" s="3"/>
      <c r="E36" s="3" t="s">
        <v>130</v>
      </c>
      <c r="F36" s="3"/>
      <c r="G36" s="3"/>
      <c r="H36" s="3"/>
      <c r="I36" s="3"/>
      <c r="J36" s="3"/>
      <c r="K36" s="66" t="s">
        <v>44</v>
      </c>
      <c r="L36" s="3"/>
      <c r="M36" s="3"/>
      <c r="N36" s="9"/>
      <c r="O36" s="3"/>
      <c r="P36" s="3"/>
      <c r="Q36" s="3"/>
      <c r="R36" s="3"/>
      <c r="S36" s="40"/>
    </row>
    <row r="37" spans="1:19" x14ac:dyDescent="0.4">
      <c r="A37" s="148"/>
      <c r="B37" s="3"/>
      <c r="C37" s="15" t="s">
        <v>133</v>
      </c>
      <c r="D37" s="3"/>
      <c r="E37" s="3"/>
      <c r="F37" s="3"/>
      <c r="G37" s="3"/>
      <c r="H37" s="3"/>
      <c r="I37" s="3"/>
      <c r="J37" s="3"/>
      <c r="K37" s="66" t="s">
        <v>135</v>
      </c>
      <c r="L37" s="3"/>
      <c r="M37" s="3"/>
      <c r="N37" s="9"/>
      <c r="O37" s="3"/>
      <c r="P37" s="3"/>
      <c r="Q37" s="3"/>
      <c r="R37" s="3"/>
      <c r="S37" s="40"/>
    </row>
    <row r="38" spans="1:19" x14ac:dyDescent="0.4">
      <c r="A38" s="149"/>
      <c r="B38" s="5"/>
      <c r="C38" s="5" t="s">
        <v>134</v>
      </c>
      <c r="D38" s="5"/>
      <c r="E38" s="5"/>
      <c r="F38" s="5"/>
      <c r="G38" s="5"/>
      <c r="H38" s="5"/>
      <c r="I38" s="5"/>
      <c r="J38" s="5"/>
      <c r="K38" s="67" t="s">
        <v>135</v>
      </c>
      <c r="L38" s="5"/>
      <c r="M38" s="5"/>
      <c r="N38" s="10"/>
      <c r="O38" s="5"/>
      <c r="P38" s="5"/>
      <c r="Q38" s="5"/>
      <c r="R38" s="5"/>
      <c r="S38" s="43"/>
    </row>
    <row r="39" spans="1:19" x14ac:dyDescent="0.4">
      <c r="A39" s="147">
        <v>4</v>
      </c>
      <c r="B39" s="37" t="s">
        <v>146</v>
      </c>
      <c r="C39" s="38"/>
      <c r="D39" s="38"/>
      <c r="E39" s="3"/>
      <c r="F39" s="3"/>
      <c r="G39" s="3"/>
      <c r="H39" s="3"/>
      <c r="I39" s="3"/>
      <c r="J39" s="3"/>
      <c r="K39" s="3"/>
      <c r="L39" s="3"/>
      <c r="M39" s="3"/>
      <c r="N39" s="154" t="s">
        <v>24</v>
      </c>
      <c r="O39" s="155"/>
      <c r="P39" s="3"/>
      <c r="Q39" s="3"/>
      <c r="R39" s="3"/>
      <c r="S39" s="40"/>
    </row>
    <row r="40" spans="1:19" x14ac:dyDescent="0.4">
      <c r="A40" s="148"/>
      <c r="B40" s="3"/>
      <c r="C40" s="3"/>
      <c r="D40" s="3"/>
      <c r="E40" s="3"/>
      <c r="F40" s="3"/>
      <c r="G40" s="3"/>
      <c r="H40" s="3"/>
      <c r="I40" s="3"/>
      <c r="J40" s="3"/>
      <c r="K40" s="156"/>
      <c r="L40" s="156"/>
      <c r="M40" s="3"/>
      <c r="N40" s="9"/>
      <c r="O40" s="3"/>
      <c r="P40" s="3"/>
      <c r="Q40" s="3"/>
      <c r="R40" s="3"/>
      <c r="S40" s="40"/>
    </row>
    <row r="41" spans="1:19" x14ac:dyDescent="0.4">
      <c r="A41" s="148"/>
      <c r="B41" s="3"/>
      <c r="C41" s="33" t="s">
        <v>46</v>
      </c>
      <c r="D41" s="33"/>
      <c r="E41" s="3"/>
      <c r="F41" s="3"/>
      <c r="G41" s="3"/>
      <c r="H41" s="3"/>
      <c r="I41" s="3"/>
      <c r="J41" s="3"/>
      <c r="K41" s="33" t="s">
        <v>45</v>
      </c>
      <c r="L41" s="33"/>
      <c r="M41" s="34"/>
      <c r="N41" s="9"/>
      <c r="O41" s="3"/>
      <c r="P41" s="3"/>
      <c r="Q41" s="3"/>
      <c r="R41" s="3"/>
      <c r="S41" s="40"/>
    </row>
    <row r="42" spans="1:19" ht="15" customHeight="1" x14ac:dyDescent="0.4">
      <c r="A42" s="148"/>
      <c r="B42" s="3"/>
      <c r="C42" s="3" t="s">
        <v>136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9"/>
      <c r="O42" s="3"/>
      <c r="P42" s="3"/>
      <c r="Q42" s="3"/>
      <c r="R42" s="3"/>
      <c r="S42" s="40"/>
    </row>
    <row r="43" spans="1:19" ht="15" customHeight="1" x14ac:dyDescent="0.4">
      <c r="A43" s="148"/>
      <c r="B43" s="3"/>
      <c r="C43" s="3"/>
      <c r="D43" s="3"/>
      <c r="E43" s="3" t="s">
        <v>47</v>
      </c>
      <c r="F43" s="3"/>
      <c r="G43" s="3"/>
      <c r="H43" s="3"/>
      <c r="I43" s="3"/>
      <c r="J43" s="3"/>
      <c r="K43" s="3"/>
      <c r="L43" s="3"/>
      <c r="M43" s="3"/>
      <c r="N43" s="9"/>
      <c r="O43" s="3"/>
      <c r="P43" s="3"/>
      <c r="Q43" s="3"/>
      <c r="R43" s="3"/>
      <c r="S43" s="40"/>
    </row>
    <row r="44" spans="1:19" ht="15" customHeight="1" x14ac:dyDescent="0.4">
      <c r="A44" s="148"/>
      <c r="B44" s="3"/>
      <c r="C44" s="3"/>
      <c r="D44" s="3"/>
      <c r="E44" s="3" t="s">
        <v>286</v>
      </c>
      <c r="F44" s="3"/>
      <c r="G44" s="3"/>
      <c r="H44" s="3"/>
      <c r="I44" s="3"/>
      <c r="J44" s="3"/>
      <c r="K44" s="62">
        <v>0.5</v>
      </c>
      <c r="L44" s="3"/>
      <c r="M44" s="3"/>
      <c r="N44" s="9"/>
      <c r="O44" s="3"/>
      <c r="P44" s="3"/>
      <c r="Q44" s="3"/>
      <c r="R44" s="3"/>
      <c r="S44" s="40"/>
    </row>
    <row r="45" spans="1:19" ht="15.75" customHeight="1" x14ac:dyDescent="0.4">
      <c r="A45" s="148"/>
      <c r="B45" s="3"/>
      <c r="C45" s="3"/>
      <c r="D45" s="3"/>
      <c r="E45" s="3" t="s">
        <v>48</v>
      </c>
      <c r="F45" s="3"/>
      <c r="G45" s="3"/>
      <c r="H45" s="3"/>
      <c r="I45" s="3"/>
      <c r="J45" s="3"/>
      <c r="K45" s="62">
        <v>1</v>
      </c>
      <c r="L45" s="29"/>
      <c r="M45" s="3"/>
      <c r="N45" s="9"/>
      <c r="O45" s="3"/>
      <c r="P45" s="3"/>
      <c r="Q45" s="3"/>
      <c r="R45" s="3"/>
      <c r="S45" s="40"/>
    </row>
    <row r="46" spans="1:19" x14ac:dyDescent="0.4">
      <c r="A46" s="148"/>
      <c r="B46" s="3"/>
      <c r="C46" s="3"/>
      <c r="D46" s="3"/>
      <c r="E46" s="3" t="s">
        <v>49</v>
      </c>
      <c r="F46" s="3"/>
      <c r="G46" s="3"/>
      <c r="H46" s="3"/>
      <c r="I46" s="3"/>
      <c r="J46" s="3"/>
      <c r="K46" s="62">
        <v>1.5</v>
      </c>
      <c r="L46" s="29"/>
      <c r="M46" s="3"/>
      <c r="N46" s="9"/>
      <c r="O46" s="3"/>
      <c r="P46" s="3"/>
      <c r="Q46" s="3"/>
      <c r="R46" s="3"/>
      <c r="S46" s="40"/>
    </row>
    <row r="47" spans="1:19" x14ac:dyDescent="0.4">
      <c r="A47" s="148"/>
      <c r="B47" s="3"/>
      <c r="C47" s="3"/>
      <c r="D47" s="3"/>
      <c r="E47" s="15" t="s">
        <v>50</v>
      </c>
      <c r="F47" s="3"/>
      <c r="G47" s="3"/>
      <c r="H47" s="3"/>
      <c r="I47" s="3"/>
      <c r="J47" s="3"/>
      <c r="K47" s="62">
        <v>2</v>
      </c>
      <c r="L47" s="29"/>
      <c r="M47" s="3"/>
      <c r="N47" s="9"/>
      <c r="O47" s="3"/>
      <c r="P47" s="3"/>
      <c r="Q47" s="3"/>
      <c r="R47" s="3"/>
      <c r="S47" s="40"/>
    </row>
    <row r="48" spans="1:19" x14ac:dyDescent="0.4">
      <c r="A48" s="148"/>
      <c r="B48" s="3"/>
      <c r="C48" s="3"/>
      <c r="D48" s="3"/>
      <c r="E48" s="15" t="s">
        <v>51</v>
      </c>
      <c r="F48" s="3"/>
      <c r="G48" s="3"/>
      <c r="H48" s="3"/>
      <c r="I48" s="3"/>
      <c r="J48" s="3"/>
      <c r="K48" s="62">
        <v>3</v>
      </c>
      <c r="L48" s="29"/>
      <c r="M48" s="3"/>
      <c r="N48" s="9"/>
      <c r="O48" s="3"/>
      <c r="P48" s="3"/>
      <c r="Q48" s="3"/>
      <c r="R48" s="3"/>
      <c r="S48" s="40"/>
    </row>
    <row r="49" spans="1:19" x14ac:dyDescent="0.4">
      <c r="A49" s="148"/>
      <c r="B49" s="3"/>
      <c r="C49" s="3" t="s">
        <v>137</v>
      </c>
      <c r="D49" s="3"/>
      <c r="E49" s="3"/>
      <c r="F49" s="3"/>
      <c r="G49" s="3"/>
      <c r="H49" s="3"/>
      <c r="I49" s="3"/>
      <c r="J49" s="3"/>
      <c r="K49" s="62">
        <v>1.5</v>
      </c>
      <c r="L49" s="29"/>
      <c r="M49" s="3"/>
      <c r="N49" s="9"/>
      <c r="O49" s="3"/>
      <c r="P49" s="3"/>
      <c r="Q49" s="3"/>
      <c r="R49" s="3"/>
      <c r="S49" s="40"/>
    </row>
    <row r="50" spans="1:19" x14ac:dyDescent="0.4">
      <c r="A50" s="148"/>
      <c r="B50" s="3"/>
      <c r="C50" s="3" t="s">
        <v>139</v>
      </c>
      <c r="D50" s="3"/>
      <c r="E50" s="15"/>
      <c r="F50" s="3"/>
      <c r="G50" s="3"/>
      <c r="H50" s="3"/>
      <c r="I50" s="3"/>
      <c r="J50" s="3"/>
      <c r="K50" s="3"/>
      <c r="L50" s="19"/>
      <c r="M50" s="3"/>
      <c r="N50" s="9"/>
      <c r="O50" s="3"/>
      <c r="P50" s="3"/>
      <c r="Q50" s="3"/>
      <c r="R50" s="3"/>
      <c r="S50" s="40"/>
    </row>
    <row r="51" spans="1:19" x14ac:dyDescent="0.4">
      <c r="A51" s="148"/>
      <c r="B51" s="3"/>
      <c r="C51" s="3"/>
      <c r="D51" s="3"/>
      <c r="E51" s="15" t="s">
        <v>140</v>
      </c>
      <c r="F51" s="3"/>
      <c r="G51" s="3"/>
      <c r="H51" s="3"/>
      <c r="I51" s="3"/>
      <c r="J51" s="3"/>
      <c r="K51" s="62">
        <v>1.5</v>
      </c>
      <c r="L51" s="19"/>
      <c r="M51" s="3"/>
      <c r="N51" s="9"/>
      <c r="O51" s="3"/>
      <c r="P51" s="3"/>
      <c r="Q51" s="3"/>
      <c r="R51" s="3"/>
      <c r="S51" s="40"/>
    </row>
    <row r="52" spans="1:19" x14ac:dyDescent="0.4">
      <c r="A52" s="148"/>
      <c r="B52" s="3"/>
      <c r="C52" s="3"/>
      <c r="D52" s="3"/>
      <c r="E52" s="15" t="s">
        <v>141</v>
      </c>
      <c r="F52" s="3"/>
      <c r="G52" s="3"/>
      <c r="H52" s="3"/>
      <c r="I52" s="3"/>
      <c r="J52" s="3"/>
      <c r="K52" s="62">
        <v>2</v>
      </c>
      <c r="L52" s="19"/>
      <c r="M52" s="3"/>
      <c r="N52" s="9"/>
      <c r="O52" s="3"/>
      <c r="P52" s="3"/>
      <c r="Q52" s="3"/>
      <c r="R52" s="3"/>
      <c r="S52" s="40"/>
    </row>
    <row r="53" spans="1:19" x14ac:dyDescent="0.4">
      <c r="A53" s="149"/>
      <c r="B53" s="5"/>
      <c r="C53" s="5" t="s">
        <v>138</v>
      </c>
      <c r="D53" s="5"/>
      <c r="E53" s="5"/>
      <c r="F53" s="5"/>
      <c r="G53" s="5"/>
      <c r="H53" s="5"/>
      <c r="I53" s="5"/>
      <c r="J53" s="5"/>
      <c r="K53" s="63">
        <v>1.5</v>
      </c>
      <c r="L53" s="30"/>
      <c r="M53" s="5"/>
      <c r="N53" s="10"/>
      <c r="O53" s="5"/>
      <c r="P53" s="5"/>
      <c r="Q53" s="5"/>
      <c r="R53" s="5"/>
      <c r="S53" s="43"/>
    </row>
    <row r="54" spans="1:19" ht="15" customHeight="1" x14ac:dyDescent="0.4">
      <c r="A54" s="147">
        <v>5</v>
      </c>
      <c r="B54" s="37" t="s">
        <v>145</v>
      </c>
      <c r="C54" s="38"/>
      <c r="D54" s="38"/>
      <c r="E54" s="38"/>
      <c r="F54" s="3"/>
      <c r="G54" s="3"/>
      <c r="H54" s="3"/>
      <c r="I54" s="3"/>
      <c r="J54" s="3"/>
      <c r="K54" s="3"/>
      <c r="L54" s="3"/>
      <c r="M54" s="3"/>
      <c r="N54" s="154" t="s">
        <v>24</v>
      </c>
      <c r="O54" s="155"/>
      <c r="P54" s="3"/>
      <c r="Q54" s="3"/>
      <c r="R54" s="3"/>
      <c r="S54" s="40"/>
    </row>
    <row r="55" spans="1:19" ht="15" customHeight="1" x14ac:dyDescent="0.4">
      <c r="A55" s="148"/>
      <c r="B55" s="3"/>
      <c r="C55" s="3" t="s">
        <v>52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9"/>
      <c r="O55" s="3"/>
      <c r="P55" s="3"/>
      <c r="Q55" s="3"/>
      <c r="R55" s="3"/>
      <c r="S55" s="40"/>
    </row>
    <row r="56" spans="1:19" ht="15" customHeight="1" x14ac:dyDescent="0.4">
      <c r="A56" s="149"/>
      <c r="B56" s="5"/>
      <c r="C56" s="5" t="s">
        <v>53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10"/>
      <c r="O56" s="5"/>
      <c r="P56" s="5"/>
      <c r="Q56" s="5"/>
      <c r="R56" s="5"/>
      <c r="S56" s="43"/>
    </row>
    <row r="57" spans="1:19" ht="14.5" customHeight="1" x14ac:dyDescent="0.4">
      <c r="A57" s="147">
        <v>6</v>
      </c>
      <c r="B57" s="37" t="s">
        <v>144</v>
      </c>
      <c r="C57" s="38"/>
      <c r="D57" s="38"/>
      <c r="E57" s="38"/>
      <c r="F57" s="3"/>
      <c r="G57" s="3"/>
      <c r="H57" s="3"/>
      <c r="I57" s="3"/>
      <c r="J57" s="3"/>
      <c r="K57" s="3"/>
      <c r="L57" s="3"/>
      <c r="M57" s="3"/>
      <c r="N57" s="154" t="s">
        <v>24</v>
      </c>
      <c r="O57" s="155"/>
      <c r="P57" s="3"/>
      <c r="Q57" s="3"/>
      <c r="R57" s="3"/>
      <c r="S57" s="40"/>
    </row>
    <row r="58" spans="1:19" x14ac:dyDescent="0.4">
      <c r="A58" s="148"/>
      <c r="B58" s="3"/>
      <c r="C58" s="15" t="s">
        <v>54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9"/>
      <c r="O58" s="3"/>
      <c r="P58" s="3"/>
      <c r="Q58" s="3"/>
      <c r="R58" s="3"/>
      <c r="S58" s="40"/>
    </row>
    <row r="59" spans="1:19" ht="15" thickBot="1" x14ac:dyDescent="0.45">
      <c r="A59" s="150"/>
      <c r="B59" s="47"/>
      <c r="C59" s="48" t="s">
        <v>55</v>
      </c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9"/>
      <c r="O59" s="47"/>
      <c r="P59" s="47"/>
      <c r="Q59" s="47"/>
      <c r="R59" s="47"/>
      <c r="S59" s="50"/>
    </row>
  </sheetData>
  <mergeCells count="51">
    <mergeCell ref="K8:L8"/>
    <mergeCell ref="K9:L9"/>
    <mergeCell ref="B7:C7"/>
    <mergeCell ref="Q7:R7"/>
    <mergeCell ref="N7:O7"/>
    <mergeCell ref="N8:O8"/>
    <mergeCell ref="N9:O9"/>
    <mergeCell ref="Q9:R9"/>
    <mergeCell ref="Q8:R8"/>
    <mergeCell ref="A1:S1"/>
    <mergeCell ref="A2:S2"/>
    <mergeCell ref="A6:S6"/>
    <mergeCell ref="A3:S3"/>
    <mergeCell ref="B4:Q4"/>
    <mergeCell ref="B5:Q5"/>
    <mergeCell ref="K10:L12"/>
    <mergeCell ref="K13:L13"/>
    <mergeCell ref="N10:O12"/>
    <mergeCell ref="N13:O13"/>
    <mergeCell ref="Q10:R12"/>
    <mergeCell ref="Q13:R13"/>
    <mergeCell ref="E13:F13"/>
    <mergeCell ref="B13:C13"/>
    <mergeCell ref="H10:I12"/>
    <mergeCell ref="H9:I9"/>
    <mergeCell ref="H8:I8"/>
    <mergeCell ref="H13:I13"/>
    <mergeCell ref="B8:C8"/>
    <mergeCell ref="B9:C9"/>
    <mergeCell ref="B10:C12"/>
    <mergeCell ref="E10:F12"/>
    <mergeCell ref="E8:F8"/>
    <mergeCell ref="E9:F9"/>
    <mergeCell ref="C15:D15"/>
    <mergeCell ref="C16:D16"/>
    <mergeCell ref="C17:D17"/>
    <mergeCell ref="F17:G17"/>
    <mergeCell ref="I17:J17"/>
    <mergeCell ref="N54:O54"/>
    <mergeCell ref="N57:O57"/>
    <mergeCell ref="K40:L40"/>
    <mergeCell ref="N14:O14"/>
    <mergeCell ref="N26:O26"/>
    <mergeCell ref="N32:O32"/>
    <mergeCell ref="N39:O39"/>
    <mergeCell ref="A54:A56"/>
    <mergeCell ref="A57:A59"/>
    <mergeCell ref="A14:A25"/>
    <mergeCell ref="A26:A31"/>
    <mergeCell ref="A32:A38"/>
    <mergeCell ref="A39:A53"/>
  </mergeCells>
  <dataValidations disablePrompts="1" count="4">
    <dataValidation type="list" allowBlank="1" showInputMessage="1" showErrorMessage="1" sqref="E10:F12" xr:uid="{00000000-0002-0000-0100-000000000000}">
      <formula1>$K$28:$K$31</formula1>
    </dataValidation>
    <dataValidation type="list" allowBlank="1" showInputMessage="1" showErrorMessage="1" sqref="H10:I12" xr:uid="{00000000-0002-0000-0100-000001000000}">
      <formula1>$K$34:$K$38</formula1>
    </dataValidation>
    <dataValidation type="list" allowBlank="1" showInputMessage="1" showErrorMessage="1" sqref="K10:L12" xr:uid="{00000000-0002-0000-0100-000002000000}">
      <formula1>$K$45:$K$53</formula1>
    </dataValidation>
    <dataValidation type="list" allowBlank="1" showInputMessage="1" showErrorMessage="1" sqref="F17:G17" xr:uid="{00000000-0002-0000-0100-000003000000}">
      <formula1>$K$20:$K$25</formula1>
    </dataValidation>
  </dataValidations>
  <pageMargins left="0.49" right="0.33" top="0.75" bottom="0.5" header="1.25" footer="1.37"/>
  <pageSetup scale="75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1:S47"/>
  <sheetViews>
    <sheetView view="pageBreakPreview" zoomScaleNormal="100" zoomScaleSheetLayoutView="100" workbookViewId="0">
      <selection activeCell="A2" sqref="A2:S2"/>
    </sheetView>
  </sheetViews>
  <sheetFormatPr defaultRowHeight="14.6" x14ac:dyDescent="0.4"/>
  <cols>
    <col min="1" max="1" width="13.3828125" customWidth="1"/>
    <col min="2" max="2" width="6" customWidth="1"/>
    <col min="3" max="3" width="6.69140625" customWidth="1"/>
    <col min="4" max="4" width="6.3828125" customWidth="1"/>
    <col min="5" max="5" width="5.84375" customWidth="1"/>
    <col min="6" max="6" width="6.3828125" customWidth="1"/>
    <col min="7" max="7" width="4.84375" customWidth="1"/>
    <col min="8" max="8" width="7.3828125" customWidth="1"/>
    <col min="9" max="9" width="5.15234375" customWidth="1"/>
    <col min="10" max="10" width="5.69140625" customWidth="1"/>
    <col min="11" max="11" width="8.53515625" customWidth="1"/>
    <col min="12" max="12" width="4.3828125" customWidth="1"/>
    <col min="13" max="13" width="6.3828125" customWidth="1"/>
    <col min="14" max="14" width="4.3046875" customWidth="1"/>
    <col min="15" max="15" width="7.3046875" customWidth="1"/>
    <col min="16" max="16" width="4" customWidth="1"/>
    <col min="17" max="17" width="4.53515625" customWidth="1"/>
    <col min="18" max="18" width="8" bestFit="1" customWidth="1"/>
    <col min="19" max="19" width="15.3828125" bestFit="1" customWidth="1"/>
  </cols>
  <sheetData>
    <row r="1" spans="1:19" ht="26.15" x14ac:dyDescent="0.7">
      <c r="A1" s="183" t="s">
        <v>311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</row>
    <row r="2" spans="1:19" x14ac:dyDescent="0.4">
      <c r="A2" s="199" t="s">
        <v>288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x14ac:dyDescent="0.4">
      <c r="A3" s="188" t="s">
        <v>305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</row>
    <row r="4" spans="1:19" x14ac:dyDescent="0.4">
      <c r="A4" s="125" t="s">
        <v>297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25" t="s">
        <v>0</v>
      </c>
      <c r="S4" s="126"/>
    </row>
    <row r="5" spans="1:19" x14ac:dyDescent="0.4">
      <c r="A5" s="127" t="s">
        <v>299</v>
      </c>
      <c r="B5" s="190" t="s">
        <v>306</v>
      </c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27" t="s">
        <v>300</v>
      </c>
      <c r="S5" s="128"/>
    </row>
    <row r="6" spans="1:19" ht="15.9" x14ac:dyDescent="0.45">
      <c r="A6" s="202" t="s">
        <v>304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4"/>
    </row>
    <row r="7" spans="1:19" x14ac:dyDescent="0.4">
      <c r="A7" s="39"/>
      <c r="B7" s="157" t="s">
        <v>290</v>
      </c>
      <c r="C7" s="157"/>
      <c r="D7" s="3"/>
      <c r="E7" s="3"/>
      <c r="F7" s="3"/>
      <c r="G7" s="3"/>
      <c r="H7" s="3"/>
      <c r="I7" s="3"/>
      <c r="J7" s="3"/>
      <c r="K7" s="3"/>
      <c r="L7" s="3"/>
      <c r="M7" s="3"/>
      <c r="N7" s="191" t="s">
        <v>19</v>
      </c>
      <c r="O7" s="191"/>
      <c r="P7" s="3"/>
      <c r="Q7" s="191" t="s">
        <v>148</v>
      </c>
      <c r="R7" s="191"/>
      <c r="S7" s="40"/>
    </row>
    <row r="8" spans="1:19" x14ac:dyDescent="0.4">
      <c r="A8" s="39"/>
      <c r="B8" s="157" t="s">
        <v>2</v>
      </c>
      <c r="C8" s="157"/>
      <c r="D8" s="3"/>
      <c r="E8" s="157" t="s">
        <v>7</v>
      </c>
      <c r="F8" s="157"/>
      <c r="G8" s="3"/>
      <c r="H8" s="157" t="s">
        <v>11</v>
      </c>
      <c r="I8" s="157"/>
      <c r="J8" s="3"/>
      <c r="K8" s="157" t="s">
        <v>17</v>
      </c>
      <c r="L8" s="157"/>
      <c r="M8" s="3"/>
      <c r="N8" s="191" t="s">
        <v>20</v>
      </c>
      <c r="O8" s="191"/>
      <c r="P8" s="3"/>
      <c r="Q8" s="191" t="s">
        <v>22</v>
      </c>
      <c r="R8" s="191"/>
      <c r="S8" s="40"/>
    </row>
    <row r="9" spans="1:19" x14ac:dyDescent="0.4">
      <c r="A9" s="39"/>
      <c r="B9" s="157" t="s">
        <v>3</v>
      </c>
      <c r="C9" s="157"/>
      <c r="D9" s="3"/>
      <c r="E9" s="169" t="s">
        <v>8</v>
      </c>
      <c r="F9" s="169"/>
      <c r="G9" s="3"/>
      <c r="H9" s="169" t="s">
        <v>12</v>
      </c>
      <c r="I9" s="169"/>
      <c r="J9" s="3"/>
      <c r="K9" s="169" t="s">
        <v>18</v>
      </c>
      <c r="L9" s="169"/>
      <c r="M9" s="3"/>
      <c r="N9" s="192" t="s">
        <v>21</v>
      </c>
      <c r="O9" s="192"/>
      <c r="P9" s="3"/>
      <c r="Q9" s="191" t="s">
        <v>20</v>
      </c>
      <c r="R9" s="191"/>
      <c r="S9" s="40"/>
    </row>
    <row r="10" spans="1:19" ht="14.5" customHeight="1" x14ac:dyDescent="0.4">
      <c r="A10" s="41" t="s">
        <v>4</v>
      </c>
      <c r="B10" s="170">
        <v>200</v>
      </c>
      <c r="C10" s="171"/>
      <c r="D10" s="3"/>
      <c r="E10" s="170">
        <v>5</v>
      </c>
      <c r="F10" s="171"/>
      <c r="G10" s="3"/>
      <c r="H10" s="193">
        <v>1.5</v>
      </c>
      <c r="I10" s="194"/>
      <c r="J10" s="3"/>
      <c r="K10" s="193">
        <v>1.5</v>
      </c>
      <c r="L10" s="194"/>
      <c r="M10" s="20"/>
      <c r="N10" s="177">
        <f>ROUNDUP(B10*E10*H10*K10,0)</f>
        <v>2250</v>
      </c>
      <c r="O10" s="178"/>
      <c r="P10" s="20"/>
      <c r="Q10" s="177"/>
      <c r="R10" s="178"/>
      <c r="S10" s="40"/>
    </row>
    <row r="11" spans="1:19" ht="14.5" customHeight="1" x14ac:dyDescent="0.4">
      <c r="A11" s="41" t="s">
        <v>56</v>
      </c>
      <c r="B11" s="172"/>
      <c r="C11" s="173"/>
      <c r="D11" s="20" t="s">
        <v>6</v>
      </c>
      <c r="E11" s="172"/>
      <c r="F11" s="173"/>
      <c r="G11" s="20" t="s">
        <v>6</v>
      </c>
      <c r="H11" s="195"/>
      <c r="I11" s="196"/>
      <c r="J11" s="20" t="s">
        <v>6</v>
      </c>
      <c r="K11" s="195"/>
      <c r="L11" s="196"/>
      <c r="M11" s="20"/>
      <c r="N11" s="179"/>
      <c r="O11" s="180"/>
      <c r="P11" s="17"/>
      <c r="Q11" s="179"/>
      <c r="R11" s="180"/>
      <c r="S11" s="40"/>
    </row>
    <row r="12" spans="1:19" ht="14.25" customHeight="1" x14ac:dyDescent="0.4">
      <c r="A12" s="41" t="s">
        <v>5</v>
      </c>
      <c r="B12" s="174"/>
      <c r="C12" s="175"/>
      <c r="D12" s="3"/>
      <c r="E12" s="174"/>
      <c r="F12" s="175"/>
      <c r="G12" s="3"/>
      <c r="H12" s="197"/>
      <c r="I12" s="198"/>
      <c r="J12" s="3"/>
      <c r="K12" s="197"/>
      <c r="L12" s="198"/>
      <c r="M12" s="20"/>
      <c r="N12" s="181"/>
      <c r="O12" s="182"/>
      <c r="P12" s="20"/>
      <c r="Q12" s="181"/>
      <c r="R12" s="182"/>
      <c r="S12" s="40"/>
    </row>
    <row r="13" spans="1:19" x14ac:dyDescent="0.4">
      <c r="A13" s="42"/>
      <c r="B13" s="162" t="s">
        <v>9</v>
      </c>
      <c r="C13" s="162"/>
      <c r="D13" s="3"/>
      <c r="E13" s="162" t="s">
        <v>10</v>
      </c>
      <c r="F13" s="162"/>
      <c r="G13" s="3"/>
      <c r="H13" s="162" t="s">
        <v>13</v>
      </c>
      <c r="I13" s="162"/>
      <c r="J13" s="3"/>
      <c r="K13" s="176" t="s">
        <v>14</v>
      </c>
      <c r="L13" s="176"/>
      <c r="M13" s="93"/>
      <c r="N13" s="176" t="s">
        <v>15</v>
      </c>
      <c r="O13" s="176"/>
      <c r="P13" s="93"/>
      <c r="Q13" s="176" t="s">
        <v>16</v>
      </c>
      <c r="R13" s="176"/>
      <c r="S13" s="43"/>
    </row>
    <row r="14" spans="1:19" x14ac:dyDescent="0.4">
      <c r="A14" s="147">
        <v>1</v>
      </c>
      <c r="B14" s="37" t="s">
        <v>36</v>
      </c>
      <c r="C14" s="38"/>
      <c r="D14" s="38"/>
      <c r="E14" s="1"/>
      <c r="F14" s="1"/>
      <c r="G14" s="1"/>
      <c r="H14" s="1"/>
      <c r="I14" s="1"/>
      <c r="J14" s="1"/>
      <c r="K14" s="3"/>
      <c r="L14" s="3"/>
      <c r="M14" s="3"/>
      <c r="N14" s="154" t="s">
        <v>24</v>
      </c>
      <c r="O14" s="155"/>
      <c r="P14" s="3"/>
      <c r="Q14" s="3"/>
      <c r="R14" s="3"/>
      <c r="S14" s="40"/>
    </row>
    <row r="15" spans="1:19" ht="15" customHeight="1" x14ac:dyDescent="0.4">
      <c r="A15" s="148"/>
      <c r="B15" s="3"/>
      <c r="C15" s="33" t="s">
        <v>37</v>
      </c>
      <c r="D15" s="33"/>
      <c r="E15" s="3"/>
      <c r="F15" s="3"/>
      <c r="G15" s="3"/>
      <c r="H15" s="3"/>
      <c r="I15" s="3"/>
      <c r="J15" s="3"/>
      <c r="K15" s="33" t="s">
        <v>38</v>
      </c>
      <c r="L15" s="33"/>
      <c r="M15" s="7"/>
      <c r="N15" s="9"/>
      <c r="O15" s="3"/>
      <c r="P15" s="3"/>
      <c r="Q15" s="3"/>
      <c r="R15" s="3"/>
      <c r="S15" s="40"/>
    </row>
    <row r="16" spans="1:19" ht="15" customHeight="1" x14ac:dyDescent="0.4">
      <c r="A16" s="148"/>
      <c r="B16" s="3"/>
      <c r="C16" s="13" t="s">
        <v>39</v>
      </c>
      <c r="D16" s="3"/>
      <c r="E16" s="3"/>
      <c r="F16" s="3"/>
      <c r="G16" s="3"/>
      <c r="H16" s="3"/>
      <c r="I16" s="3"/>
      <c r="J16" s="3"/>
      <c r="K16" s="64">
        <v>6</v>
      </c>
      <c r="L16" s="29" t="s">
        <v>149</v>
      </c>
      <c r="M16" s="3"/>
      <c r="N16" s="9"/>
      <c r="O16" s="3"/>
      <c r="P16" s="3"/>
      <c r="Q16" s="3"/>
      <c r="R16" s="3"/>
      <c r="S16" s="40"/>
    </row>
    <row r="17" spans="1:19" ht="15" customHeight="1" x14ac:dyDescent="0.4">
      <c r="A17" s="148"/>
      <c r="B17" s="3"/>
      <c r="C17" s="13" t="s">
        <v>40</v>
      </c>
      <c r="D17" s="3"/>
      <c r="E17" s="3"/>
      <c r="F17" s="3"/>
      <c r="G17" s="3"/>
      <c r="H17" s="3"/>
      <c r="I17" s="3"/>
      <c r="J17" s="3"/>
      <c r="K17" s="64">
        <v>5</v>
      </c>
      <c r="L17" s="29" t="s">
        <v>149</v>
      </c>
      <c r="M17" s="3"/>
      <c r="N17" s="9"/>
      <c r="O17" s="3"/>
      <c r="P17" s="3"/>
      <c r="Q17" s="3"/>
      <c r="R17" s="3"/>
      <c r="S17" s="40"/>
    </row>
    <row r="18" spans="1:19" x14ac:dyDescent="0.4">
      <c r="A18" s="148"/>
      <c r="B18" s="3"/>
      <c r="C18" s="13" t="s">
        <v>41</v>
      </c>
      <c r="D18" s="3"/>
      <c r="E18" s="3"/>
      <c r="F18" s="3"/>
      <c r="G18" s="3"/>
      <c r="H18" s="3"/>
      <c r="I18" s="3"/>
      <c r="J18" s="3"/>
      <c r="K18" s="64">
        <v>2</v>
      </c>
      <c r="L18" s="29" t="s">
        <v>149</v>
      </c>
      <c r="M18" s="3"/>
      <c r="N18" s="9"/>
      <c r="O18" s="3"/>
      <c r="P18" s="3"/>
      <c r="Q18" s="3"/>
      <c r="R18" s="3"/>
      <c r="S18" s="40"/>
    </row>
    <row r="19" spans="1:19" x14ac:dyDescent="0.4">
      <c r="A19" s="149"/>
      <c r="B19" s="5"/>
      <c r="C19" s="14" t="s">
        <v>42</v>
      </c>
      <c r="D19" s="5"/>
      <c r="E19" s="5"/>
      <c r="F19" s="5"/>
      <c r="G19" s="5"/>
      <c r="H19" s="5"/>
      <c r="I19" s="5"/>
      <c r="J19" s="5"/>
      <c r="K19" s="65">
        <v>1</v>
      </c>
      <c r="L19" s="30" t="s">
        <v>149</v>
      </c>
      <c r="M19" s="5"/>
      <c r="N19" s="16"/>
      <c r="O19" s="12"/>
      <c r="P19" s="12"/>
      <c r="Q19" s="12"/>
      <c r="R19" s="12"/>
      <c r="S19" s="46"/>
    </row>
    <row r="20" spans="1:19" x14ac:dyDescent="0.4">
      <c r="A20" s="147">
        <v>2</v>
      </c>
      <c r="B20" s="37" t="s">
        <v>147</v>
      </c>
      <c r="C20" s="38"/>
      <c r="D20" s="38"/>
      <c r="E20" s="3"/>
      <c r="F20" s="3"/>
      <c r="G20" s="3"/>
      <c r="H20" s="3"/>
      <c r="I20" s="3"/>
      <c r="J20" s="3"/>
      <c r="K20" s="3"/>
      <c r="L20" s="3"/>
      <c r="M20" s="3"/>
      <c r="N20" s="154" t="s">
        <v>24</v>
      </c>
      <c r="O20" s="155"/>
      <c r="P20" s="3"/>
      <c r="Q20" s="3"/>
      <c r="R20" s="3"/>
      <c r="S20" s="40"/>
    </row>
    <row r="21" spans="1:19" ht="14.5" customHeight="1" x14ac:dyDescent="0.4">
      <c r="A21" s="148"/>
      <c r="B21" s="3"/>
      <c r="C21" s="15" t="s">
        <v>132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9"/>
      <c r="O21" s="3"/>
      <c r="P21" s="3"/>
      <c r="Q21" s="3"/>
      <c r="R21" s="3"/>
      <c r="S21" s="40"/>
    </row>
    <row r="22" spans="1:19" ht="14.5" customHeight="1" x14ac:dyDescent="0.4">
      <c r="A22" s="148"/>
      <c r="B22" s="3"/>
      <c r="C22" s="3"/>
      <c r="D22" s="3"/>
      <c r="E22" s="3" t="s">
        <v>129</v>
      </c>
      <c r="F22" s="3"/>
      <c r="G22" s="3"/>
      <c r="H22" s="3"/>
      <c r="I22" s="3"/>
      <c r="J22" s="3"/>
      <c r="K22" s="66" t="s">
        <v>43</v>
      </c>
      <c r="L22" s="3"/>
      <c r="M22" s="3"/>
      <c r="N22" s="9"/>
      <c r="O22" s="3"/>
      <c r="P22" s="3"/>
      <c r="Q22" s="3"/>
      <c r="R22" s="3"/>
      <c r="S22" s="40"/>
    </row>
    <row r="23" spans="1:19" x14ac:dyDescent="0.4">
      <c r="A23" s="148"/>
      <c r="B23" s="3"/>
      <c r="C23" s="15" t="s">
        <v>131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9"/>
      <c r="O23" s="3"/>
      <c r="P23" s="3"/>
      <c r="Q23" s="3"/>
      <c r="R23" s="3"/>
      <c r="S23" s="40"/>
    </row>
    <row r="24" spans="1:19" x14ac:dyDescent="0.4">
      <c r="A24" s="148"/>
      <c r="B24" s="3"/>
      <c r="C24" s="15"/>
      <c r="D24" s="3"/>
      <c r="E24" s="3" t="s">
        <v>130</v>
      </c>
      <c r="F24" s="3"/>
      <c r="G24" s="3"/>
      <c r="H24" s="3"/>
      <c r="I24" s="3"/>
      <c r="J24" s="3"/>
      <c r="K24" s="66" t="s">
        <v>44</v>
      </c>
      <c r="L24" s="3"/>
      <c r="M24" s="3"/>
      <c r="N24" s="9"/>
      <c r="O24" s="3"/>
      <c r="P24" s="3"/>
      <c r="Q24" s="3"/>
      <c r="R24" s="3"/>
      <c r="S24" s="40"/>
    </row>
    <row r="25" spans="1:19" x14ac:dyDescent="0.4">
      <c r="A25" s="148"/>
      <c r="B25" s="3"/>
      <c r="C25" s="15" t="s">
        <v>133</v>
      </c>
      <c r="D25" s="3"/>
      <c r="E25" s="3"/>
      <c r="F25" s="3"/>
      <c r="G25" s="3"/>
      <c r="H25" s="3"/>
      <c r="I25" s="3"/>
      <c r="J25" s="3"/>
      <c r="K25" s="66" t="s">
        <v>135</v>
      </c>
      <c r="L25" s="3"/>
      <c r="M25" s="3"/>
      <c r="N25" s="9"/>
      <c r="O25" s="3"/>
      <c r="P25" s="3"/>
      <c r="Q25" s="3"/>
      <c r="R25" s="3"/>
      <c r="S25" s="40"/>
    </row>
    <row r="26" spans="1:19" x14ac:dyDescent="0.4">
      <c r="A26" s="149"/>
      <c r="B26" s="5"/>
      <c r="C26" s="5" t="s">
        <v>134</v>
      </c>
      <c r="D26" s="5"/>
      <c r="E26" s="5"/>
      <c r="F26" s="5"/>
      <c r="G26" s="5"/>
      <c r="H26" s="5"/>
      <c r="I26" s="5"/>
      <c r="J26" s="5"/>
      <c r="K26" s="67" t="s">
        <v>135</v>
      </c>
      <c r="L26" s="5"/>
      <c r="M26" s="5"/>
      <c r="N26" s="10"/>
      <c r="O26" s="5"/>
      <c r="P26" s="5"/>
      <c r="Q26" s="5"/>
      <c r="R26" s="5"/>
      <c r="S26" s="43"/>
    </row>
    <row r="27" spans="1:19" x14ac:dyDescent="0.4">
      <c r="A27" s="147">
        <v>3</v>
      </c>
      <c r="B27" s="37" t="s">
        <v>146</v>
      </c>
      <c r="C27" s="38"/>
      <c r="D27" s="38"/>
      <c r="E27" s="3"/>
      <c r="F27" s="3"/>
      <c r="G27" s="3"/>
      <c r="H27" s="3"/>
      <c r="I27" s="3"/>
      <c r="J27" s="3"/>
      <c r="K27" s="3"/>
      <c r="L27" s="3"/>
      <c r="M27" s="3"/>
      <c r="N27" s="154" t="s">
        <v>24</v>
      </c>
      <c r="O27" s="155"/>
      <c r="P27" s="3"/>
      <c r="Q27" s="3"/>
      <c r="R27" s="3"/>
      <c r="S27" s="40"/>
    </row>
    <row r="28" spans="1:19" x14ac:dyDescent="0.4">
      <c r="A28" s="148"/>
      <c r="B28" s="3"/>
      <c r="C28" s="3"/>
      <c r="D28" s="3"/>
      <c r="E28" s="3"/>
      <c r="F28" s="3"/>
      <c r="G28" s="3"/>
      <c r="H28" s="3"/>
      <c r="I28" s="3"/>
      <c r="J28" s="3"/>
      <c r="K28" s="156"/>
      <c r="L28" s="156"/>
      <c r="M28" s="3"/>
      <c r="N28" s="9"/>
      <c r="O28" s="3"/>
      <c r="P28" s="3"/>
      <c r="Q28" s="3"/>
      <c r="R28" s="3"/>
      <c r="S28" s="40"/>
    </row>
    <row r="29" spans="1:19" x14ac:dyDescent="0.4">
      <c r="A29" s="148"/>
      <c r="B29" s="3"/>
      <c r="C29" s="33" t="s">
        <v>46</v>
      </c>
      <c r="D29" s="33"/>
      <c r="E29" s="3"/>
      <c r="F29" s="3"/>
      <c r="G29" s="3"/>
      <c r="H29" s="3"/>
      <c r="I29" s="3"/>
      <c r="J29" s="3"/>
      <c r="K29" s="33" t="s">
        <v>45</v>
      </c>
      <c r="L29" s="33"/>
      <c r="M29" s="34"/>
      <c r="N29" s="9"/>
      <c r="O29" s="3"/>
      <c r="P29" s="3"/>
      <c r="Q29" s="3"/>
      <c r="R29" s="3"/>
      <c r="S29" s="40"/>
    </row>
    <row r="30" spans="1:19" ht="15" customHeight="1" x14ac:dyDescent="0.4">
      <c r="A30" s="148"/>
      <c r="B30" s="3"/>
      <c r="C30" s="3" t="s">
        <v>136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9"/>
      <c r="O30" s="3"/>
      <c r="P30" s="3"/>
      <c r="Q30" s="3"/>
      <c r="R30" s="3"/>
      <c r="S30" s="40"/>
    </row>
    <row r="31" spans="1:19" ht="15" customHeight="1" x14ac:dyDescent="0.4">
      <c r="A31" s="148"/>
      <c r="B31" s="3"/>
      <c r="C31" s="3"/>
      <c r="D31" s="3"/>
      <c r="E31" s="3" t="s">
        <v>47</v>
      </c>
      <c r="F31" s="3"/>
      <c r="G31" s="3"/>
      <c r="H31" s="3"/>
      <c r="I31" s="3"/>
      <c r="J31" s="3"/>
      <c r="K31" s="3"/>
      <c r="L31" s="3"/>
      <c r="M31" s="3"/>
      <c r="N31" s="9"/>
      <c r="O31" s="3"/>
      <c r="P31" s="3"/>
      <c r="Q31" s="3"/>
      <c r="R31" s="3"/>
      <c r="S31" s="40"/>
    </row>
    <row r="32" spans="1:19" ht="15" customHeight="1" x14ac:dyDescent="0.4">
      <c r="A32" s="148"/>
      <c r="B32" s="3"/>
      <c r="C32" s="3"/>
      <c r="D32" s="3"/>
      <c r="E32" s="3" t="s">
        <v>286</v>
      </c>
      <c r="F32" s="3"/>
      <c r="G32" s="3"/>
      <c r="H32" s="3"/>
      <c r="I32" s="3"/>
      <c r="J32" s="3"/>
      <c r="K32" s="62">
        <v>0.5</v>
      </c>
      <c r="L32" s="3"/>
      <c r="M32" s="3"/>
      <c r="N32" s="9"/>
      <c r="O32" s="3"/>
      <c r="P32" s="3"/>
      <c r="Q32" s="3"/>
      <c r="R32" s="3"/>
      <c r="S32" s="40"/>
    </row>
    <row r="33" spans="1:19" ht="15.75" customHeight="1" x14ac:dyDescent="0.4">
      <c r="A33" s="148"/>
      <c r="B33" s="3"/>
      <c r="C33" s="3"/>
      <c r="D33" s="3"/>
      <c r="E33" s="3" t="s">
        <v>48</v>
      </c>
      <c r="F33" s="3"/>
      <c r="G33" s="3"/>
      <c r="H33" s="3"/>
      <c r="I33" s="3"/>
      <c r="J33" s="3"/>
      <c r="K33" s="62">
        <v>1</v>
      </c>
      <c r="L33" s="29"/>
      <c r="M33" s="3"/>
      <c r="N33" s="9"/>
      <c r="O33" s="3"/>
      <c r="P33" s="3"/>
      <c r="Q33" s="3"/>
      <c r="R33" s="3"/>
      <c r="S33" s="40"/>
    </row>
    <row r="34" spans="1:19" x14ac:dyDescent="0.4">
      <c r="A34" s="148"/>
      <c r="B34" s="3"/>
      <c r="C34" s="3"/>
      <c r="D34" s="3"/>
      <c r="E34" s="3" t="s">
        <v>49</v>
      </c>
      <c r="F34" s="3"/>
      <c r="G34" s="3"/>
      <c r="H34" s="3"/>
      <c r="I34" s="3"/>
      <c r="J34" s="3"/>
      <c r="K34" s="62">
        <v>1.5</v>
      </c>
      <c r="L34" s="29"/>
      <c r="M34" s="3"/>
      <c r="N34" s="9"/>
      <c r="O34" s="3"/>
      <c r="P34" s="3"/>
      <c r="Q34" s="3"/>
      <c r="R34" s="3"/>
      <c r="S34" s="40"/>
    </row>
    <row r="35" spans="1:19" x14ac:dyDescent="0.4">
      <c r="A35" s="148"/>
      <c r="B35" s="3"/>
      <c r="C35" s="3"/>
      <c r="D35" s="3"/>
      <c r="E35" s="15" t="s">
        <v>50</v>
      </c>
      <c r="F35" s="3"/>
      <c r="G35" s="3"/>
      <c r="H35" s="3"/>
      <c r="I35" s="3"/>
      <c r="J35" s="3"/>
      <c r="K35" s="62">
        <v>2</v>
      </c>
      <c r="L35" s="29"/>
      <c r="M35" s="3"/>
      <c r="N35" s="9"/>
      <c r="O35" s="3"/>
      <c r="P35" s="3"/>
      <c r="Q35" s="3"/>
      <c r="R35" s="3"/>
      <c r="S35" s="40"/>
    </row>
    <row r="36" spans="1:19" x14ac:dyDescent="0.4">
      <c r="A36" s="148"/>
      <c r="B36" s="3"/>
      <c r="C36" s="3"/>
      <c r="D36" s="3"/>
      <c r="E36" s="15" t="s">
        <v>51</v>
      </c>
      <c r="F36" s="3"/>
      <c r="G36" s="3"/>
      <c r="H36" s="3"/>
      <c r="I36" s="3"/>
      <c r="J36" s="3"/>
      <c r="K36" s="62">
        <v>3</v>
      </c>
      <c r="L36" s="29"/>
      <c r="M36" s="3"/>
      <c r="N36" s="9"/>
      <c r="O36" s="3"/>
      <c r="P36" s="3"/>
      <c r="Q36" s="3"/>
      <c r="R36" s="3"/>
      <c r="S36" s="40"/>
    </row>
    <row r="37" spans="1:19" x14ac:dyDescent="0.4">
      <c r="A37" s="148"/>
      <c r="B37" s="3"/>
      <c r="C37" s="3" t="s">
        <v>137</v>
      </c>
      <c r="D37" s="3"/>
      <c r="E37" s="3"/>
      <c r="F37" s="3"/>
      <c r="G37" s="3"/>
      <c r="H37" s="3"/>
      <c r="I37" s="3"/>
      <c r="J37" s="3"/>
      <c r="K37" s="62">
        <v>1.5</v>
      </c>
      <c r="L37" s="29"/>
      <c r="M37" s="3"/>
      <c r="N37" s="9"/>
      <c r="O37" s="3"/>
      <c r="P37" s="3"/>
      <c r="Q37" s="3"/>
      <c r="R37" s="3"/>
      <c r="S37" s="40"/>
    </row>
    <row r="38" spans="1:19" x14ac:dyDescent="0.4">
      <c r="A38" s="148"/>
      <c r="B38" s="3"/>
      <c r="C38" s="3" t="s">
        <v>139</v>
      </c>
      <c r="D38" s="3"/>
      <c r="E38" s="15"/>
      <c r="F38" s="3"/>
      <c r="G38" s="3"/>
      <c r="H38" s="3"/>
      <c r="I38" s="3"/>
      <c r="J38" s="3"/>
      <c r="K38" s="3"/>
      <c r="L38" s="19"/>
      <c r="M38" s="3"/>
      <c r="N38" s="9"/>
      <c r="O38" s="3"/>
      <c r="P38" s="3"/>
      <c r="Q38" s="3"/>
      <c r="R38" s="3"/>
      <c r="S38" s="40"/>
    </row>
    <row r="39" spans="1:19" x14ac:dyDescent="0.4">
      <c r="A39" s="148"/>
      <c r="B39" s="3"/>
      <c r="C39" s="3"/>
      <c r="D39" s="3"/>
      <c r="E39" s="15" t="s">
        <v>140</v>
      </c>
      <c r="F39" s="3"/>
      <c r="G39" s="3"/>
      <c r="H39" s="3"/>
      <c r="I39" s="3"/>
      <c r="J39" s="3"/>
      <c r="K39" s="62">
        <v>1.5</v>
      </c>
      <c r="L39" s="19"/>
      <c r="M39" s="3"/>
      <c r="N39" s="9"/>
      <c r="O39" s="3"/>
      <c r="P39" s="3"/>
      <c r="Q39" s="3"/>
      <c r="R39" s="3"/>
      <c r="S39" s="40"/>
    </row>
    <row r="40" spans="1:19" x14ac:dyDescent="0.4">
      <c r="A40" s="148"/>
      <c r="B40" s="3"/>
      <c r="C40" s="3"/>
      <c r="D40" s="3"/>
      <c r="E40" s="15" t="s">
        <v>141</v>
      </c>
      <c r="F40" s="3"/>
      <c r="G40" s="3"/>
      <c r="H40" s="3"/>
      <c r="I40" s="3"/>
      <c r="J40" s="3"/>
      <c r="K40" s="62">
        <v>2</v>
      </c>
      <c r="L40" s="19"/>
      <c r="M40" s="3"/>
      <c r="N40" s="9"/>
      <c r="O40" s="3"/>
      <c r="P40" s="3"/>
      <c r="Q40" s="3"/>
      <c r="R40" s="3"/>
      <c r="S40" s="40"/>
    </row>
    <row r="41" spans="1:19" x14ac:dyDescent="0.4">
      <c r="A41" s="149"/>
      <c r="B41" s="5"/>
      <c r="C41" s="5" t="s">
        <v>138</v>
      </c>
      <c r="D41" s="5"/>
      <c r="E41" s="5"/>
      <c r="F41" s="5"/>
      <c r="G41" s="5"/>
      <c r="H41" s="5"/>
      <c r="I41" s="5"/>
      <c r="J41" s="5"/>
      <c r="K41" s="63">
        <v>1.5</v>
      </c>
      <c r="L41" s="30"/>
      <c r="M41" s="5"/>
      <c r="N41" s="10"/>
      <c r="O41" s="5"/>
      <c r="P41" s="5"/>
      <c r="Q41" s="5"/>
      <c r="R41" s="5"/>
      <c r="S41" s="43"/>
    </row>
    <row r="42" spans="1:19" ht="15" customHeight="1" x14ac:dyDescent="0.4">
      <c r="A42" s="147">
        <v>4</v>
      </c>
      <c r="B42" s="37" t="s">
        <v>145</v>
      </c>
      <c r="C42" s="38"/>
      <c r="D42" s="38"/>
      <c r="E42" s="38"/>
      <c r="F42" s="3"/>
      <c r="G42" s="3"/>
      <c r="H42" s="3"/>
      <c r="I42" s="3"/>
      <c r="J42" s="3"/>
      <c r="K42" s="3"/>
      <c r="L42" s="3"/>
      <c r="M42" s="3"/>
      <c r="N42" s="154" t="s">
        <v>24</v>
      </c>
      <c r="O42" s="155"/>
      <c r="P42" s="3"/>
      <c r="Q42" s="3"/>
      <c r="R42" s="3"/>
      <c r="S42" s="40"/>
    </row>
    <row r="43" spans="1:19" ht="15" customHeight="1" x14ac:dyDescent="0.4">
      <c r="A43" s="148"/>
      <c r="B43" s="3"/>
      <c r="C43" s="3" t="s">
        <v>52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9"/>
      <c r="O43" s="3"/>
      <c r="P43" s="3"/>
      <c r="Q43" s="3"/>
      <c r="R43" s="3"/>
      <c r="S43" s="40"/>
    </row>
    <row r="44" spans="1:19" ht="15" customHeight="1" x14ac:dyDescent="0.4">
      <c r="A44" s="149"/>
      <c r="B44" s="5"/>
      <c r="C44" s="5" t="s">
        <v>53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10"/>
      <c r="O44" s="5"/>
      <c r="P44" s="5"/>
      <c r="Q44" s="5"/>
      <c r="R44" s="5"/>
      <c r="S44" s="43"/>
    </row>
    <row r="45" spans="1:19" ht="14.5" customHeight="1" x14ac:dyDescent="0.4">
      <c r="A45" s="147">
        <v>5</v>
      </c>
      <c r="B45" s="37" t="s">
        <v>144</v>
      </c>
      <c r="C45" s="38"/>
      <c r="D45" s="38"/>
      <c r="E45" s="38"/>
      <c r="F45" s="3"/>
      <c r="G45" s="3"/>
      <c r="H45" s="3"/>
      <c r="I45" s="3"/>
      <c r="J45" s="3"/>
      <c r="K45" s="3"/>
      <c r="L45" s="3"/>
      <c r="M45" s="3"/>
      <c r="N45" s="154" t="s">
        <v>24</v>
      </c>
      <c r="O45" s="155"/>
      <c r="P45" s="3"/>
      <c r="Q45" s="3"/>
      <c r="R45" s="3"/>
      <c r="S45" s="40"/>
    </row>
    <row r="46" spans="1:19" x14ac:dyDescent="0.4">
      <c r="A46" s="148"/>
      <c r="B46" s="3"/>
      <c r="C46" s="15" t="s">
        <v>54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9"/>
      <c r="O46" s="3"/>
      <c r="P46" s="3"/>
      <c r="Q46" s="3"/>
      <c r="R46" s="3"/>
      <c r="S46" s="40"/>
    </row>
    <row r="47" spans="1:19" ht="15" thickBot="1" x14ac:dyDescent="0.45">
      <c r="A47" s="150"/>
      <c r="B47" s="47"/>
      <c r="C47" s="48" t="s">
        <v>55</v>
      </c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9"/>
      <c r="O47" s="47"/>
      <c r="P47" s="47"/>
      <c r="Q47" s="47"/>
      <c r="R47" s="47"/>
      <c r="S47" s="50"/>
    </row>
  </sheetData>
  <mergeCells count="44">
    <mergeCell ref="A1:S1"/>
    <mergeCell ref="A2:S2"/>
    <mergeCell ref="A3:S3"/>
    <mergeCell ref="B4:Q4"/>
    <mergeCell ref="Q9:R9"/>
    <mergeCell ref="A6:S6"/>
    <mergeCell ref="B7:C7"/>
    <mergeCell ref="N7:O7"/>
    <mergeCell ref="Q7:R7"/>
    <mergeCell ref="B8:C8"/>
    <mergeCell ref="E8:F8"/>
    <mergeCell ref="H8:I8"/>
    <mergeCell ref="K8:L8"/>
    <mergeCell ref="N8:O8"/>
    <mergeCell ref="Q8:R8"/>
    <mergeCell ref="B9:C9"/>
    <mergeCell ref="E9:F9"/>
    <mergeCell ref="H9:I9"/>
    <mergeCell ref="K9:L9"/>
    <mergeCell ref="N9:O9"/>
    <mergeCell ref="K10:L12"/>
    <mergeCell ref="N10:O12"/>
    <mergeCell ref="Q10:R12"/>
    <mergeCell ref="B13:C13"/>
    <mergeCell ref="E13:F13"/>
    <mergeCell ref="H13:I13"/>
    <mergeCell ref="K13:L13"/>
    <mergeCell ref="N13:O13"/>
    <mergeCell ref="B5:Q5"/>
    <mergeCell ref="A42:A44"/>
    <mergeCell ref="N42:O42"/>
    <mergeCell ref="A45:A47"/>
    <mergeCell ref="N45:O45"/>
    <mergeCell ref="A14:A19"/>
    <mergeCell ref="N14:O14"/>
    <mergeCell ref="A20:A26"/>
    <mergeCell ref="N20:O20"/>
    <mergeCell ref="A27:A41"/>
    <mergeCell ref="N27:O27"/>
    <mergeCell ref="K28:L28"/>
    <mergeCell ref="Q13:R13"/>
    <mergeCell ref="B10:C12"/>
    <mergeCell ref="E10:F12"/>
    <mergeCell ref="H10:I12"/>
  </mergeCells>
  <dataValidations disablePrompts="1" count="5">
    <dataValidation type="list" allowBlank="1" showInputMessage="1" showErrorMessage="1" sqref="K10:L12" xr:uid="{00000000-0002-0000-0200-000000000000}">
      <formula1>$K$33:$K$41</formula1>
    </dataValidation>
    <dataValidation type="list" allowBlank="1" showInputMessage="1" showErrorMessage="1" sqref="H10:I12" xr:uid="{00000000-0002-0000-0200-000001000000}">
      <formula1>$K$22:$K$26</formula1>
    </dataValidation>
    <dataValidation type="list" allowBlank="1" showInputMessage="1" showErrorMessage="1" sqref="E10:F12" xr:uid="{00000000-0002-0000-0200-000002000000}">
      <formula1>$K$16:$K$19</formula1>
    </dataValidation>
    <dataValidation allowBlank="1" showInputMessage="1" showErrorMessage="1" promptTitle="Total Number:" prompt="insert No of Vehicles " sqref="B10:C12" xr:uid="{00000000-0002-0000-0200-000003000000}"/>
    <dataValidation allowBlank="1" showInputMessage="1" showErrorMessage="1" promptTitle="Total Number:" prompt="insert No of Machines an * (2)_x000a_whereas this (2) is tne total number of cycles" sqref="H16" xr:uid="{00000000-0002-0000-0200-000004000000}"/>
  </dataValidations>
  <pageMargins left="0.49" right="0.33" top="0.75" bottom="0.5" header="1.25" footer="1.37"/>
  <pageSetup scale="75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S52"/>
  <sheetViews>
    <sheetView view="pageBreakPreview" zoomScaleNormal="100" zoomScaleSheetLayoutView="100" workbookViewId="0">
      <selection activeCell="T7" sqref="T7"/>
    </sheetView>
  </sheetViews>
  <sheetFormatPr defaultRowHeight="14.6" x14ac:dyDescent="0.4"/>
  <cols>
    <col min="1" max="1" width="13.3828125" customWidth="1"/>
    <col min="2" max="2" width="6" customWidth="1"/>
    <col min="3" max="3" width="7.3046875" customWidth="1"/>
    <col min="4" max="4" width="6.3828125" customWidth="1"/>
    <col min="5" max="5" width="5.84375" customWidth="1"/>
    <col min="6" max="6" width="6.3828125" customWidth="1"/>
    <col min="7" max="7" width="4.84375" customWidth="1"/>
    <col min="8" max="8" width="7.3828125" customWidth="1"/>
    <col min="9" max="9" width="5.15234375" customWidth="1"/>
    <col min="10" max="10" width="5.69140625" customWidth="1"/>
    <col min="11" max="11" width="8.53515625" customWidth="1"/>
    <col min="12" max="12" width="4.3828125" customWidth="1"/>
    <col min="13" max="13" width="6.3828125" customWidth="1"/>
    <col min="14" max="14" width="4.3046875" customWidth="1"/>
    <col min="15" max="15" width="7.3046875" customWidth="1"/>
    <col min="16" max="16" width="4" customWidth="1"/>
    <col min="17" max="17" width="4.53515625" customWidth="1"/>
    <col min="18" max="18" width="8" bestFit="1" customWidth="1"/>
    <col min="19" max="19" width="15.3828125" bestFit="1" customWidth="1"/>
  </cols>
  <sheetData>
    <row r="1" spans="1:19" ht="26.15" x14ac:dyDescent="0.7">
      <c r="A1" s="183" t="s">
        <v>312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</row>
    <row r="2" spans="1:19" x14ac:dyDescent="0.4">
      <c r="A2" s="208" t="s">
        <v>287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</row>
    <row r="3" spans="1:19" x14ac:dyDescent="0.4">
      <c r="A3" s="188" t="s">
        <v>308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</row>
    <row r="4" spans="1:19" x14ac:dyDescent="0.4">
      <c r="A4" s="125" t="s">
        <v>297</v>
      </c>
      <c r="B4" s="189" t="s">
        <v>298</v>
      </c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25" t="s">
        <v>0</v>
      </c>
      <c r="S4" s="126"/>
    </row>
    <row r="5" spans="1:19" x14ac:dyDescent="0.4">
      <c r="A5" s="127" t="s">
        <v>299</v>
      </c>
      <c r="B5" s="190" t="s">
        <v>307</v>
      </c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27" t="s">
        <v>300</v>
      </c>
      <c r="S5" s="128"/>
    </row>
    <row r="6" spans="1:19" ht="15.9" x14ac:dyDescent="0.45">
      <c r="A6" s="202" t="s">
        <v>303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4"/>
    </row>
    <row r="7" spans="1:19" x14ac:dyDescent="0.4">
      <c r="A7" s="39"/>
      <c r="B7" s="157" t="s">
        <v>291</v>
      </c>
      <c r="C7" s="157"/>
      <c r="D7" s="3"/>
      <c r="E7" s="3"/>
      <c r="F7" s="3"/>
      <c r="G7" s="3"/>
      <c r="H7" s="3"/>
      <c r="I7" s="3"/>
      <c r="J7" s="3"/>
      <c r="K7" s="3"/>
      <c r="L7" s="3"/>
      <c r="M7" s="3"/>
      <c r="N7" s="191" t="s">
        <v>19</v>
      </c>
      <c r="O7" s="191"/>
      <c r="P7" s="3"/>
      <c r="Q7" s="191" t="s">
        <v>148</v>
      </c>
      <c r="R7" s="191"/>
      <c r="S7" s="40"/>
    </row>
    <row r="8" spans="1:19" x14ac:dyDescent="0.4">
      <c r="A8" s="39"/>
      <c r="B8" s="157" t="s">
        <v>2</v>
      </c>
      <c r="C8" s="157"/>
      <c r="D8" s="3"/>
      <c r="E8" s="157" t="s">
        <v>7</v>
      </c>
      <c r="F8" s="157"/>
      <c r="G8" s="3"/>
      <c r="H8" s="157" t="s">
        <v>11</v>
      </c>
      <c r="I8" s="157"/>
      <c r="J8" s="3"/>
      <c r="K8" s="157" t="s">
        <v>17</v>
      </c>
      <c r="L8" s="157"/>
      <c r="M8" s="3"/>
      <c r="N8" s="191" t="s">
        <v>20</v>
      </c>
      <c r="O8" s="191"/>
      <c r="P8" s="3"/>
      <c r="Q8" s="191" t="s">
        <v>22</v>
      </c>
      <c r="R8" s="191"/>
      <c r="S8" s="40"/>
    </row>
    <row r="9" spans="1:19" x14ac:dyDescent="0.4">
      <c r="A9" s="39"/>
      <c r="B9" s="157" t="s">
        <v>3</v>
      </c>
      <c r="C9" s="157"/>
      <c r="D9" s="3"/>
      <c r="E9" s="169" t="s">
        <v>8</v>
      </c>
      <c r="F9" s="169"/>
      <c r="G9" s="3"/>
      <c r="H9" s="169" t="s">
        <v>12</v>
      </c>
      <c r="I9" s="169"/>
      <c r="J9" s="3"/>
      <c r="K9" s="169" t="s">
        <v>18</v>
      </c>
      <c r="L9" s="169"/>
      <c r="M9" s="3"/>
      <c r="N9" s="192" t="s">
        <v>21</v>
      </c>
      <c r="O9" s="192"/>
      <c r="P9" s="3"/>
      <c r="Q9" s="191" t="s">
        <v>20</v>
      </c>
      <c r="R9" s="191"/>
      <c r="S9" s="40"/>
    </row>
    <row r="10" spans="1:19" ht="14.5" customHeight="1" x14ac:dyDescent="0.4">
      <c r="A10" s="41" t="s">
        <v>4</v>
      </c>
      <c r="B10" s="170">
        <f>I17*10</f>
        <v>20</v>
      </c>
      <c r="C10" s="171"/>
      <c r="D10" s="3"/>
      <c r="E10" s="170">
        <v>5</v>
      </c>
      <c r="F10" s="171"/>
      <c r="G10" s="3"/>
      <c r="H10" s="193">
        <v>1.5</v>
      </c>
      <c r="I10" s="194"/>
      <c r="J10" s="3"/>
      <c r="K10" s="193">
        <v>1</v>
      </c>
      <c r="L10" s="194"/>
      <c r="M10" s="20"/>
      <c r="N10" s="177">
        <f>ROUNDUP(B10*E10*H10*K10,0)</f>
        <v>150</v>
      </c>
      <c r="O10" s="178"/>
      <c r="P10" s="20"/>
      <c r="Q10" s="177"/>
      <c r="R10" s="178"/>
      <c r="S10" s="40"/>
    </row>
    <row r="11" spans="1:19" ht="14.5" customHeight="1" x14ac:dyDescent="0.4">
      <c r="A11" s="41" t="s">
        <v>56</v>
      </c>
      <c r="B11" s="172"/>
      <c r="C11" s="173"/>
      <c r="D11" s="20" t="s">
        <v>6</v>
      </c>
      <c r="E11" s="172"/>
      <c r="F11" s="173"/>
      <c r="G11" s="20" t="s">
        <v>6</v>
      </c>
      <c r="H11" s="195"/>
      <c r="I11" s="196"/>
      <c r="J11" s="20" t="s">
        <v>6</v>
      </c>
      <c r="K11" s="195"/>
      <c r="L11" s="196"/>
      <c r="M11" s="20"/>
      <c r="N11" s="179"/>
      <c r="O11" s="180"/>
      <c r="P11" s="17"/>
      <c r="Q11" s="179"/>
      <c r="R11" s="180"/>
      <c r="S11" s="40"/>
    </row>
    <row r="12" spans="1:19" ht="14.25" customHeight="1" x14ac:dyDescent="0.4">
      <c r="A12" s="41" t="s">
        <v>5</v>
      </c>
      <c r="B12" s="174"/>
      <c r="C12" s="175"/>
      <c r="D12" s="3"/>
      <c r="E12" s="174"/>
      <c r="F12" s="175"/>
      <c r="G12" s="3"/>
      <c r="H12" s="197"/>
      <c r="I12" s="198"/>
      <c r="J12" s="3"/>
      <c r="K12" s="197"/>
      <c r="L12" s="198"/>
      <c r="M12" s="20"/>
      <c r="N12" s="181"/>
      <c r="O12" s="182"/>
      <c r="P12" s="20"/>
      <c r="Q12" s="181"/>
      <c r="R12" s="182"/>
      <c r="S12" s="40"/>
    </row>
    <row r="13" spans="1:19" ht="15" thickBot="1" x14ac:dyDescent="0.45">
      <c r="A13" s="42"/>
      <c r="B13" s="162" t="s">
        <v>9</v>
      </c>
      <c r="C13" s="162"/>
      <c r="D13" s="3"/>
      <c r="E13" s="162" t="s">
        <v>10</v>
      </c>
      <c r="F13" s="162"/>
      <c r="G13" s="3"/>
      <c r="H13" s="162" t="s">
        <v>13</v>
      </c>
      <c r="I13" s="162"/>
      <c r="J13" s="3"/>
      <c r="K13" s="176" t="s">
        <v>14</v>
      </c>
      <c r="L13" s="176"/>
      <c r="M13" s="93"/>
      <c r="N13" s="176" t="s">
        <v>15</v>
      </c>
      <c r="O13" s="176"/>
      <c r="P13" s="93"/>
      <c r="Q13" s="176" t="s">
        <v>16</v>
      </c>
      <c r="R13" s="176"/>
      <c r="S13" s="43"/>
    </row>
    <row r="14" spans="1:19" ht="15" customHeight="1" thickBot="1" x14ac:dyDescent="0.45">
      <c r="A14" s="147">
        <v>1</v>
      </c>
      <c r="B14" s="35" t="s">
        <v>23</v>
      </c>
      <c r="C14" s="35"/>
      <c r="D14" s="35"/>
      <c r="E14" s="35"/>
      <c r="F14" s="35"/>
      <c r="G14" s="35"/>
      <c r="H14" s="35"/>
      <c r="I14" s="35"/>
      <c r="J14" s="36"/>
      <c r="K14" s="18"/>
      <c r="L14" s="1"/>
      <c r="M14" s="2"/>
      <c r="N14" s="154" t="s">
        <v>24</v>
      </c>
      <c r="O14" s="155"/>
      <c r="P14" s="6"/>
      <c r="Q14" s="6"/>
      <c r="R14" s="6"/>
      <c r="S14" s="44"/>
    </row>
    <row r="15" spans="1:19" ht="14.5" customHeight="1" x14ac:dyDescent="0.4">
      <c r="A15" s="148"/>
      <c r="B15" s="3"/>
      <c r="C15" s="3"/>
      <c r="D15" s="3"/>
      <c r="E15" s="3"/>
      <c r="F15" s="3"/>
      <c r="G15" s="3"/>
      <c r="H15" s="3"/>
      <c r="I15" s="124" t="s">
        <v>293</v>
      </c>
      <c r="J15" s="90"/>
      <c r="K15" s="3"/>
      <c r="L15" s="3"/>
      <c r="M15" s="4"/>
      <c r="N15" s="7"/>
      <c r="O15" s="7"/>
      <c r="P15" s="7"/>
      <c r="Q15" s="7"/>
      <c r="R15" s="7"/>
      <c r="S15" s="45"/>
    </row>
    <row r="16" spans="1:19" ht="14.5" customHeight="1" x14ac:dyDescent="0.4">
      <c r="A16" s="148"/>
      <c r="B16" s="3"/>
      <c r="C16" s="3"/>
      <c r="D16" s="3"/>
      <c r="E16" s="3"/>
      <c r="F16" s="3"/>
      <c r="G16" s="3"/>
      <c r="H16" s="3"/>
      <c r="I16" s="124" t="s">
        <v>28</v>
      </c>
      <c r="J16" s="124" t="s">
        <v>30</v>
      </c>
      <c r="K16" s="3"/>
      <c r="L16" s="3"/>
      <c r="M16" s="4"/>
      <c r="N16" s="7"/>
      <c r="O16" s="7"/>
      <c r="P16" s="7"/>
      <c r="Q16" s="7"/>
      <c r="R16" s="7"/>
      <c r="S16" s="45"/>
    </row>
    <row r="17" spans="1:19" ht="14.5" customHeight="1" x14ac:dyDescent="0.4">
      <c r="A17" s="148"/>
      <c r="B17" s="3"/>
      <c r="C17" s="205" t="s">
        <v>292</v>
      </c>
      <c r="D17" s="206"/>
      <c r="E17" s="206"/>
      <c r="F17" s="207"/>
      <c r="G17" s="20"/>
      <c r="H17" s="20"/>
      <c r="I17" s="158">
        <v>2</v>
      </c>
      <c r="J17" s="159"/>
      <c r="K17" s="3"/>
      <c r="L17" s="3"/>
      <c r="M17" s="4"/>
      <c r="N17" s="7"/>
      <c r="O17" s="7"/>
      <c r="P17" s="7"/>
      <c r="Q17" s="7"/>
      <c r="R17" s="7"/>
      <c r="S17" s="45"/>
    </row>
    <row r="18" spans="1:19" ht="14.5" customHeight="1" x14ac:dyDescent="0.4">
      <c r="A18" s="14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7"/>
      <c r="O18" s="7"/>
      <c r="P18" s="7"/>
      <c r="Q18" s="7"/>
      <c r="R18" s="7"/>
      <c r="S18" s="45"/>
    </row>
    <row r="19" spans="1:19" x14ac:dyDescent="0.4">
      <c r="A19" s="147">
        <v>2</v>
      </c>
      <c r="B19" s="37" t="s">
        <v>36</v>
      </c>
      <c r="C19" s="38"/>
      <c r="D19" s="38"/>
      <c r="E19" s="1"/>
      <c r="F19" s="1"/>
      <c r="G19" s="1"/>
      <c r="H19" s="1"/>
      <c r="I19" s="1"/>
      <c r="J19" s="1"/>
      <c r="K19" s="1"/>
      <c r="L19" s="1"/>
      <c r="M19" s="1"/>
      <c r="N19" s="154" t="s">
        <v>24</v>
      </c>
      <c r="O19" s="155"/>
      <c r="P19" s="1"/>
      <c r="Q19" s="1"/>
      <c r="R19" s="1"/>
      <c r="S19" s="111"/>
    </row>
    <row r="20" spans="1:19" ht="15" customHeight="1" x14ac:dyDescent="0.4">
      <c r="A20" s="148"/>
      <c r="B20" s="3"/>
      <c r="C20" s="33" t="s">
        <v>37</v>
      </c>
      <c r="D20" s="33"/>
      <c r="E20" s="3"/>
      <c r="F20" s="3"/>
      <c r="G20" s="3"/>
      <c r="H20" s="3"/>
      <c r="I20" s="3"/>
      <c r="J20" s="3"/>
      <c r="K20" s="33" t="s">
        <v>38</v>
      </c>
      <c r="L20" s="33"/>
      <c r="M20" s="7"/>
      <c r="N20" s="9"/>
      <c r="O20" s="3"/>
      <c r="P20" s="3"/>
      <c r="Q20" s="3"/>
      <c r="R20" s="3"/>
      <c r="S20" s="40"/>
    </row>
    <row r="21" spans="1:19" ht="15" customHeight="1" x14ac:dyDescent="0.4">
      <c r="A21" s="148"/>
      <c r="B21" s="3"/>
      <c r="C21" s="13" t="s">
        <v>39</v>
      </c>
      <c r="D21" s="3"/>
      <c r="E21" s="3"/>
      <c r="F21" s="3"/>
      <c r="G21" s="3"/>
      <c r="H21" s="3"/>
      <c r="I21" s="3"/>
      <c r="J21" s="3"/>
      <c r="K21" s="64">
        <v>6</v>
      </c>
      <c r="L21" s="29" t="s">
        <v>149</v>
      </c>
      <c r="M21" s="3"/>
      <c r="N21" s="9"/>
      <c r="O21" s="3"/>
      <c r="P21" s="3"/>
      <c r="Q21" s="3"/>
      <c r="R21" s="3"/>
      <c r="S21" s="40"/>
    </row>
    <row r="22" spans="1:19" ht="15" customHeight="1" x14ac:dyDescent="0.4">
      <c r="A22" s="148"/>
      <c r="B22" s="3"/>
      <c r="C22" s="13" t="s">
        <v>40</v>
      </c>
      <c r="D22" s="3"/>
      <c r="E22" s="3"/>
      <c r="F22" s="3"/>
      <c r="G22" s="3"/>
      <c r="H22" s="3"/>
      <c r="I22" s="3"/>
      <c r="J22" s="3"/>
      <c r="K22" s="64">
        <v>5</v>
      </c>
      <c r="L22" s="29" t="s">
        <v>149</v>
      </c>
      <c r="M22" s="3"/>
      <c r="N22" s="9"/>
      <c r="O22" s="3"/>
      <c r="P22" s="3"/>
      <c r="Q22" s="3"/>
      <c r="R22" s="3"/>
      <c r="S22" s="40"/>
    </row>
    <row r="23" spans="1:19" x14ac:dyDescent="0.4">
      <c r="A23" s="148"/>
      <c r="B23" s="3"/>
      <c r="C23" s="13" t="s">
        <v>41</v>
      </c>
      <c r="D23" s="3"/>
      <c r="E23" s="3"/>
      <c r="F23" s="3"/>
      <c r="G23" s="3"/>
      <c r="H23" s="3"/>
      <c r="I23" s="3"/>
      <c r="J23" s="3"/>
      <c r="K23" s="64">
        <v>2</v>
      </c>
      <c r="L23" s="29" t="s">
        <v>149</v>
      </c>
      <c r="M23" s="3"/>
      <c r="N23" s="9"/>
      <c r="O23" s="3"/>
      <c r="P23" s="3"/>
      <c r="Q23" s="3"/>
      <c r="R23" s="3"/>
      <c r="S23" s="40"/>
    </row>
    <row r="24" spans="1:19" x14ac:dyDescent="0.4">
      <c r="A24" s="149"/>
      <c r="B24" s="5"/>
      <c r="C24" s="14" t="s">
        <v>42</v>
      </c>
      <c r="D24" s="5"/>
      <c r="E24" s="5"/>
      <c r="F24" s="5"/>
      <c r="G24" s="5"/>
      <c r="H24" s="5"/>
      <c r="I24" s="5"/>
      <c r="J24" s="5"/>
      <c r="K24" s="65">
        <v>1</v>
      </c>
      <c r="L24" s="30" t="s">
        <v>149</v>
      </c>
      <c r="M24" s="5"/>
      <c r="N24" s="16"/>
      <c r="O24" s="12"/>
      <c r="P24" s="12"/>
      <c r="Q24" s="12"/>
      <c r="R24" s="12"/>
      <c r="S24" s="46"/>
    </row>
    <row r="25" spans="1:19" x14ac:dyDescent="0.4">
      <c r="A25" s="147">
        <v>3</v>
      </c>
      <c r="B25" s="37" t="s">
        <v>147</v>
      </c>
      <c r="C25" s="38"/>
      <c r="D25" s="38"/>
      <c r="E25" s="3"/>
      <c r="F25" s="3"/>
      <c r="G25" s="3"/>
      <c r="H25" s="3"/>
      <c r="I25" s="3"/>
      <c r="J25" s="3"/>
      <c r="K25" s="3"/>
      <c r="L25" s="3"/>
      <c r="M25" s="3"/>
      <c r="N25" s="154" t="s">
        <v>24</v>
      </c>
      <c r="O25" s="155"/>
      <c r="P25" s="3"/>
      <c r="Q25" s="3"/>
      <c r="R25" s="3"/>
      <c r="S25" s="40"/>
    </row>
    <row r="26" spans="1:19" ht="14.5" customHeight="1" x14ac:dyDescent="0.4">
      <c r="A26" s="148"/>
      <c r="B26" s="3"/>
      <c r="C26" s="15" t="s">
        <v>132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9"/>
      <c r="O26" s="3"/>
      <c r="P26" s="3"/>
      <c r="Q26" s="3"/>
      <c r="R26" s="3"/>
      <c r="S26" s="40"/>
    </row>
    <row r="27" spans="1:19" ht="14.5" customHeight="1" x14ac:dyDescent="0.4">
      <c r="A27" s="148"/>
      <c r="B27" s="3"/>
      <c r="C27" s="3"/>
      <c r="D27" s="3"/>
      <c r="E27" s="3" t="s">
        <v>129</v>
      </c>
      <c r="F27" s="3"/>
      <c r="G27" s="3"/>
      <c r="H27" s="3"/>
      <c r="I27" s="3"/>
      <c r="J27" s="3"/>
      <c r="K27" s="66" t="s">
        <v>43</v>
      </c>
      <c r="L27" s="3"/>
      <c r="M27" s="3"/>
      <c r="N27" s="9"/>
      <c r="O27" s="3"/>
      <c r="P27" s="3"/>
      <c r="Q27" s="3"/>
      <c r="R27" s="3"/>
      <c r="S27" s="40"/>
    </row>
    <row r="28" spans="1:19" x14ac:dyDescent="0.4">
      <c r="A28" s="148"/>
      <c r="B28" s="3"/>
      <c r="C28" s="15" t="s">
        <v>131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9"/>
      <c r="O28" s="3"/>
      <c r="P28" s="3"/>
      <c r="Q28" s="3"/>
      <c r="R28" s="3"/>
      <c r="S28" s="40"/>
    </row>
    <row r="29" spans="1:19" x14ac:dyDescent="0.4">
      <c r="A29" s="148"/>
      <c r="B29" s="3"/>
      <c r="C29" s="15"/>
      <c r="D29" s="3"/>
      <c r="E29" s="3" t="s">
        <v>130</v>
      </c>
      <c r="F29" s="3"/>
      <c r="G29" s="3"/>
      <c r="H29" s="3"/>
      <c r="I29" s="3"/>
      <c r="J29" s="3"/>
      <c r="K29" s="66" t="s">
        <v>44</v>
      </c>
      <c r="L29" s="3"/>
      <c r="M29" s="3"/>
      <c r="N29" s="9"/>
      <c r="O29" s="3"/>
      <c r="P29" s="3"/>
      <c r="Q29" s="3"/>
      <c r="R29" s="3"/>
      <c r="S29" s="40"/>
    </row>
    <row r="30" spans="1:19" x14ac:dyDescent="0.4">
      <c r="A30" s="148"/>
      <c r="B30" s="3"/>
      <c r="C30" s="15" t="s">
        <v>133</v>
      </c>
      <c r="D30" s="3"/>
      <c r="E30" s="3"/>
      <c r="F30" s="3"/>
      <c r="G30" s="3"/>
      <c r="H30" s="3"/>
      <c r="I30" s="3"/>
      <c r="J30" s="3"/>
      <c r="K30" s="66" t="s">
        <v>135</v>
      </c>
      <c r="L30" s="3"/>
      <c r="M30" s="3"/>
      <c r="N30" s="9"/>
      <c r="O30" s="3"/>
      <c r="P30" s="3"/>
      <c r="Q30" s="3"/>
      <c r="R30" s="3"/>
      <c r="S30" s="40"/>
    </row>
    <row r="31" spans="1:19" x14ac:dyDescent="0.4">
      <c r="A31" s="149"/>
      <c r="B31" s="5"/>
      <c r="C31" s="5" t="s">
        <v>134</v>
      </c>
      <c r="D31" s="5"/>
      <c r="E31" s="5"/>
      <c r="F31" s="5"/>
      <c r="G31" s="5"/>
      <c r="H31" s="5"/>
      <c r="I31" s="5"/>
      <c r="J31" s="5"/>
      <c r="K31" s="67" t="s">
        <v>135</v>
      </c>
      <c r="L31" s="5"/>
      <c r="M31" s="5"/>
      <c r="N31" s="10"/>
      <c r="O31" s="5"/>
      <c r="P31" s="5"/>
      <c r="Q31" s="5"/>
      <c r="R31" s="5"/>
      <c r="S31" s="43"/>
    </row>
    <row r="32" spans="1:19" x14ac:dyDescent="0.4">
      <c r="A32" s="147">
        <v>4</v>
      </c>
      <c r="B32" s="37" t="s">
        <v>146</v>
      </c>
      <c r="C32" s="38"/>
      <c r="D32" s="38"/>
      <c r="E32" s="3"/>
      <c r="F32" s="3"/>
      <c r="G32" s="3"/>
      <c r="H32" s="3"/>
      <c r="I32" s="3"/>
      <c r="J32" s="3"/>
      <c r="K32" s="3"/>
      <c r="L32" s="3"/>
      <c r="M32" s="3"/>
      <c r="N32" s="154" t="s">
        <v>24</v>
      </c>
      <c r="O32" s="155"/>
      <c r="P32" s="3"/>
      <c r="Q32" s="3"/>
      <c r="R32" s="3"/>
      <c r="S32" s="40"/>
    </row>
    <row r="33" spans="1:19" x14ac:dyDescent="0.4">
      <c r="A33" s="148"/>
      <c r="B33" s="3"/>
      <c r="C33" s="3"/>
      <c r="D33" s="3"/>
      <c r="E33" s="3"/>
      <c r="F33" s="3"/>
      <c r="G33" s="3"/>
      <c r="H33" s="3"/>
      <c r="I33" s="3"/>
      <c r="J33" s="3"/>
      <c r="K33" s="156"/>
      <c r="L33" s="156"/>
      <c r="M33" s="3"/>
      <c r="N33" s="9"/>
      <c r="O33" s="3"/>
      <c r="P33" s="3"/>
      <c r="Q33" s="3"/>
      <c r="R33" s="3"/>
      <c r="S33" s="40"/>
    </row>
    <row r="34" spans="1:19" x14ac:dyDescent="0.4">
      <c r="A34" s="148"/>
      <c r="B34" s="3"/>
      <c r="C34" s="33" t="s">
        <v>46</v>
      </c>
      <c r="D34" s="33"/>
      <c r="E34" s="3"/>
      <c r="F34" s="3"/>
      <c r="G34" s="3"/>
      <c r="H34" s="3"/>
      <c r="I34" s="3"/>
      <c r="J34" s="3"/>
      <c r="K34" s="33" t="s">
        <v>45</v>
      </c>
      <c r="L34" s="33"/>
      <c r="M34" s="34"/>
      <c r="N34" s="9"/>
      <c r="O34" s="3"/>
      <c r="P34" s="3"/>
      <c r="Q34" s="3"/>
      <c r="R34" s="3"/>
      <c r="S34" s="40"/>
    </row>
    <row r="35" spans="1:19" ht="15" customHeight="1" x14ac:dyDescent="0.4">
      <c r="A35" s="148"/>
      <c r="B35" s="3"/>
      <c r="C35" s="3" t="s">
        <v>136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9"/>
      <c r="O35" s="3"/>
      <c r="P35" s="3"/>
      <c r="Q35" s="3"/>
      <c r="R35" s="3"/>
      <c r="S35" s="40"/>
    </row>
    <row r="36" spans="1:19" ht="15" customHeight="1" x14ac:dyDescent="0.4">
      <c r="A36" s="148"/>
      <c r="B36" s="3"/>
      <c r="C36" s="3"/>
      <c r="D36" s="3"/>
      <c r="E36" s="3" t="s">
        <v>47</v>
      </c>
      <c r="F36" s="3"/>
      <c r="G36" s="3"/>
      <c r="H36" s="3"/>
      <c r="I36" s="3"/>
      <c r="J36" s="3"/>
      <c r="K36" s="3"/>
      <c r="L36" s="3"/>
      <c r="M36" s="3"/>
      <c r="N36" s="9"/>
      <c r="O36" s="3"/>
      <c r="P36" s="3"/>
      <c r="Q36" s="3"/>
      <c r="R36" s="3"/>
      <c r="S36" s="40"/>
    </row>
    <row r="37" spans="1:19" ht="15" customHeight="1" x14ac:dyDescent="0.4">
      <c r="A37" s="148"/>
      <c r="B37" s="3"/>
      <c r="C37" s="3"/>
      <c r="D37" s="3"/>
      <c r="E37" s="3" t="s">
        <v>286</v>
      </c>
      <c r="F37" s="3"/>
      <c r="G37" s="3"/>
      <c r="H37" s="3"/>
      <c r="I37" s="3"/>
      <c r="J37" s="3"/>
      <c r="K37" s="62">
        <v>0.5</v>
      </c>
      <c r="L37" s="3"/>
      <c r="M37" s="3"/>
      <c r="N37" s="9"/>
      <c r="O37" s="3"/>
      <c r="P37" s="3"/>
      <c r="Q37" s="3"/>
      <c r="R37" s="3"/>
      <c r="S37" s="40"/>
    </row>
    <row r="38" spans="1:19" ht="15.75" customHeight="1" x14ac:dyDescent="0.4">
      <c r="A38" s="148"/>
      <c r="B38" s="3"/>
      <c r="C38" s="3"/>
      <c r="D38" s="3"/>
      <c r="E38" s="3" t="s">
        <v>48</v>
      </c>
      <c r="F38" s="3"/>
      <c r="G38" s="3"/>
      <c r="H38" s="3"/>
      <c r="I38" s="3"/>
      <c r="J38" s="3"/>
      <c r="K38" s="62">
        <v>1</v>
      </c>
      <c r="L38" s="29"/>
      <c r="M38" s="3"/>
      <c r="N38" s="9"/>
      <c r="O38" s="3"/>
      <c r="P38" s="3"/>
      <c r="Q38" s="3"/>
      <c r="R38" s="3"/>
      <c r="S38" s="40"/>
    </row>
    <row r="39" spans="1:19" x14ac:dyDescent="0.4">
      <c r="A39" s="148"/>
      <c r="B39" s="3"/>
      <c r="C39" s="3"/>
      <c r="D39" s="3"/>
      <c r="E39" s="3" t="s">
        <v>49</v>
      </c>
      <c r="F39" s="3"/>
      <c r="G39" s="3"/>
      <c r="H39" s="3"/>
      <c r="I39" s="3"/>
      <c r="J39" s="3"/>
      <c r="K39" s="62">
        <v>1.5</v>
      </c>
      <c r="L39" s="29"/>
      <c r="M39" s="3"/>
      <c r="N39" s="9"/>
      <c r="O39" s="3"/>
      <c r="P39" s="3"/>
      <c r="Q39" s="3"/>
      <c r="R39" s="3"/>
      <c r="S39" s="40"/>
    </row>
    <row r="40" spans="1:19" x14ac:dyDescent="0.4">
      <c r="A40" s="148"/>
      <c r="B40" s="3"/>
      <c r="C40" s="3"/>
      <c r="D40" s="3"/>
      <c r="E40" s="15" t="s">
        <v>50</v>
      </c>
      <c r="F40" s="3"/>
      <c r="G40" s="3"/>
      <c r="H40" s="3"/>
      <c r="I40" s="3"/>
      <c r="J40" s="3"/>
      <c r="K40" s="62">
        <v>2</v>
      </c>
      <c r="L40" s="29"/>
      <c r="M40" s="3"/>
      <c r="N40" s="9"/>
      <c r="O40" s="3"/>
      <c r="P40" s="3"/>
      <c r="Q40" s="3"/>
      <c r="R40" s="3"/>
      <c r="S40" s="40"/>
    </row>
    <row r="41" spans="1:19" x14ac:dyDescent="0.4">
      <c r="A41" s="148"/>
      <c r="B41" s="3"/>
      <c r="C41" s="3"/>
      <c r="D41" s="3"/>
      <c r="E41" s="15" t="s">
        <v>51</v>
      </c>
      <c r="F41" s="3"/>
      <c r="G41" s="3"/>
      <c r="H41" s="3"/>
      <c r="I41" s="3"/>
      <c r="J41" s="3"/>
      <c r="K41" s="62">
        <v>3</v>
      </c>
      <c r="L41" s="29"/>
      <c r="M41" s="3"/>
      <c r="N41" s="9"/>
      <c r="O41" s="3"/>
      <c r="P41" s="3"/>
      <c r="Q41" s="3"/>
      <c r="R41" s="3"/>
      <c r="S41" s="40"/>
    </row>
    <row r="42" spans="1:19" x14ac:dyDescent="0.4">
      <c r="A42" s="148"/>
      <c r="B42" s="3"/>
      <c r="C42" s="3" t="s">
        <v>137</v>
      </c>
      <c r="D42" s="3"/>
      <c r="E42" s="3"/>
      <c r="F42" s="3"/>
      <c r="G42" s="3"/>
      <c r="H42" s="3"/>
      <c r="I42" s="3"/>
      <c r="J42" s="3"/>
      <c r="K42" s="62">
        <v>1.5</v>
      </c>
      <c r="L42" s="29"/>
      <c r="M42" s="3"/>
      <c r="N42" s="9"/>
      <c r="O42" s="3"/>
      <c r="P42" s="3"/>
      <c r="Q42" s="3"/>
      <c r="R42" s="3"/>
      <c r="S42" s="40"/>
    </row>
    <row r="43" spans="1:19" x14ac:dyDescent="0.4">
      <c r="A43" s="148"/>
      <c r="B43" s="3"/>
      <c r="C43" s="3" t="s">
        <v>139</v>
      </c>
      <c r="D43" s="3"/>
      <c r="E43" s="15"/>
      <c r="F43" s="3"/>
      <c r="G43" s="3"/>
      <c r="H43" s="3"/>
      <c r="I43" s="3"/>
      <c r="J43" s="3"/>
      <c r="K43" s="3"/>
      <c r="L43" s="19"/>
      <c r="M43" s="3"/>
      <c r="N43" s="9"/>
      <c r="O43" s="3"/>
      <c r="P43" s="3"/>
      <c r="Q43" s="3"/>
      <c r="R43" s="3"/>
      <c r="S43" s="40"/>
    </row>
    <row r="44" spans="1:19" x14ac:dyDescent="0.4">
      <c r="A44" s="148"/>
      <c r="B44" s="3"/>
      <c r="C44" s="3"/>
      <c r="D44" s="3"/>
      <c r="E44" s="15" t="s">
        <v>140</v>
      </c>
      <c r="F44" s="3"/>
      <c r="G44" s="3"/>
      <c r="H44" s="3"/>
      <c r="I44" s="3"/>
      <c r="J44" s="3"/>
      <c r="K44" s="62">
        <v>1.5</v>
      </c>
      <c r="L44" s="19"/>
      <c r="M44" s="3"/>
      <c r="N44" s="9"/>
      <c r="O44" s="3"/>
      <c r="P44" s="3"/>
      <c r="Q44" s="3"/>
      <c r="R44" s="3"/>
      <c r="S44" s="40"/>
    </row>
    <row r="45" spans="1:19" x14ac:dyDescent="0.4">
      <c r="A45" s="148"/>
      <c r="B45" s="3"/>
      <c r="C45" s="3"/>
      <c r="D45" s="3"/>
      <c r="E45" s="15" t="s">
        <v>141</v>
      </c>
      <c r="F45" s="3"/>
      <c r="G45" s="3"/>
      <c r="H45" s="3"/>
      <c r="I45" s="3"/>
      <c r="J45" s="3"/>
      <c r="K45" s="62">
        <v>2</v>
      </c>
      <c r="L45" s="19"/>
      <c r="M45" s="3"/>
      <c r="N45" s="9"/>
      <c r="O45" s="3"/>
      <c r="P45" s="3"/>
      <c r="Q45" s="3"/>
      <c r="R45" s="3"/>
      <c r="S45" s="40"/>
    </row>
    <row r="46" spans="1:19" x14ac:dyDescent="0.4">
      <c r="A46" s="149"/>
      <c r="B46" s="5"/>
      <c r="C46" s="5" t="s">
        <v>138</v>
      </c>
      <c r="D46" s="5"/>
      <c r="E46" s="5"/>
      <c r="F46" s="5"/>
      <c r="G46" s="5"/>
      <c r="H46" s="5"/>
      <c r="I46" s="5"/>
      <c r="J46" s="5"/>
      <c r="K46" s="63">
        <v>1.5</v>
      </c>
      <c r="L46" s="30"/>
      <c r="M46" s="5"/>
      <c r="N46" s="10"/>
      <c r="O46" s="5"/>
      <c r="P46" s="5"/>
      <c r="Q46" s="5"/>
      <c r="R46" s="5"/>
      <c r="S46" s="43"/>
    </row>
    <row r="47" spans="1:19" ht="15" customHeight="1" x14ac:dyDescent="0.4">
      <c r="A47" s="147">
        <v>5</v>
      </c>
      <c r="B47" s="37" t="s">
        <v>145</v>
      </c>
      <c r="C47" s="38"/>
      <c r="D47" s="38"/>
      <c r="E47" s="38"/>
      <c r="F47" s="3"/>
      <c r="G47" s="3"/>
      <c r="H47" s="3"/>
      <c r="I47" s="3"/>
      <c r="J47" s="3"/>
      <c r="K47" s="3"/>
      <c r="L47" s="3"/>
      <c r="M47" s="3"/>
      <c r="N47" s="154" t="s">
        <v>24</v>
      </c>
      <c r="O47" s="155"/>
      <c r="P47" s="3"/>
      <c r="Q47" s="3"/>
      <c r="R47" s="3"/>
      <c r="S47" s="40"/>
    </row>
    <row r="48" spans="1:19" ht="15" customHeight="1" x14ac:dyDescent="0.4">
      <c r="A48" s="148"/>
      <c r="B48" s="3"/>
      <c r="C48" s="3" t="s">
        <v>52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9"/>
      <c r="O48" s="3"/>
      <c r="P48" s="3"/>
      <c r="Q48" s="3"/>
      <c r="R48" s="3"/>
      <c r="S48" s="40"/>
    </row>
    <row r="49" spans="1:19" ht="15" customHeight="1" x14ac:dyDescent="0.4">
      <c r="A49" s="149"/>
      <c r="B49" s="5"/>
      <c r="C49" s="5" t="s">
        <v>53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10"/>
      <c r="O49" s="5"/>
      <c r="P49" s="5"/>
      <c r="Q49" s="5"/>
      <c r="R49" s="5"/>
      <c r="S49" s="43"/>
    </row>
    <row r="50" spans="1:19" ht="14.5" customHeight="1" x14ac:dyDescent="0.4">
      <c r="A50" s="147">
        <v>6</v>
      </c>
      <c r="B50" s="37" t="s">
        <v>144</v>
      </c>
      <c r="C50" s="38"/>
      <c r="D50" s="38"/>
      <c r="E50" s="38"/>
      <c r="F50" s="3"/>
      <c r="G50" s="3"/>
      <c r="H50" s="3"/>
      <c r="I50" s="3"/>
      <c r="J50" s="3"/>
      <c r="K50" s="3"/>
      <c r="L50" s="3"/>
      <c r="M50" s="3"/>
      <c r="N50" s="154" t="s">
        <v>24</v>
      </c>
      <c r="O50" s="155"/>
      <c r="P50" s="3"/>
      <c r="Q50" s="3"/>
      <c r="R50" s="3"/>
      <c r="S50" s="40"/>
    </row>
    <row r="51" spans="1:19" x14ac:dyDescent="0.4">
      <c r="A51" s="148"/>
      <c r="B51" s="3"/>
      <c r="C51" s="15" t="s">
        <v>54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9"/>
      <c r="O51" s="3"/>
      <c r="P51" s="3"/>
      <c r="Q51" s="3"/>
      <c r="R51" s="3"/>
      <c r="S51" s="40"/>
    </row>
    <row r="52" spans="1:19" ht="15" thickBot="1" x14ac:dyDescent="0.45">
      <c r="A52" s="150"/>
      <c r="B52" s="47"/>
      <c r="C52" s="48" t="s">
        <v>55</v>
      </c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9"/>
      <c r="O52" s="47"/>
      <c r="P52" s="47"/>
      <c r="Q52" s="47"/>
      <c r="R52" s="47"/>
      <c r="S52" s="50"/>
    </row>
  </sheetData>
  <mergeCells count="48">
    <mergeCell ref="A1:S1"/>
    <mergeCell ref="A2:S2"/>
    <mergeCell ref="A3:S3"/>
    <mergeCell ref="B4:Q4"/>
    <mergeCell ref="Q9:R9"/>
    <mergeCell ref="A6:S6"/>
    <mergeCell ref="B7:C7"/>
    <mergeCell ref="N7:O7"/>
    <mergeCell ref="Q7:R7"/>
    <mergeCell ref="B8:C8"/>
    <mergeCell ref="E8:F8"/>
    <mergeCell ref="H8:I8"/>
    <mergeCell ref="K8:L8"/>
    <mergeCell ref="N8:O8"/>
    <mergeCell ref="Q8:R8"/>
    <mergeCell ref="B9:C9"/>
    <mergeCell ref="E9:F9"/>
    <mergeCell ref="H9:I9"/>
    <mergeCell ref="K9:L9"/>
    <mergeCell ref="N9:O9"/>
    <mergeCell ref="Q13:R13"/>
    <mergeCell ref="Q10:R12"/>
    <mergeCell ref="B10:C12"/>
    <mergeCell ref="E10:F12"/>
    <mergeCell ref="H10:I12"/>
    <mergeCell ref="K10:L12"/>
    <mergeCell ref="N10:O12"/>
    <mergeCell ref="B13:C13"/>
    <mergeCell ref="E13:F13"/>
    <mergeCell ref="H13:I13"/>
    <mergeCell ref="K13:L13"/>
    <mergeCell ref="N13:O13"/>
    <mergeCell ref="B5:Q5"/>
    <mergeCell ref="A47:A49"/>
    <mergeCell ref="N47:O47"/>
    <mergeCell ref="A50:A52"/>
    <mergeCell ref="N50:O50"/>
    <mergeCell ref="C17:F17"/>
    <mergeCell ref="A19:A24"/>
    <mergeCell ref="N19:O19"/>
    <mergeCell ref="A25:A31"/>
    <mergeCell ref="N25:O25"/>
    <mergeCell ref="A32:A46"/>
    <mergeCell ref="N32:O32"/>
    <mergeCell ref="K33:L33"/>
    <mergeCell ref="A14:A18"/>
    <mergeCell ref="N14:O14"/>
    <mergeCell ref="I17:J17"/>
  </mergeCells>
  <dataValidations disablePrompts="1" count="4">
    <dataValidation type="list" allowBlank="1" showInputMessage="1" showErrorMessage="1" sqref="K10:L12" xr:uid="{00000000-0002-0000-0300-000000000000}">
      <formula1>$K$38:$K$46</formula1>
    </dataValidation>
    <dataValidation type="list" allowBlank="1" showInputMessage="1" showErrorMessage="1" sqref="H10:I12" xr:uid="{00000000-0002-0000-0300-000001000000}">
      <formula1>$K$27:$K$31</formula1>
    </dataValidation>
    <dataValidation type="list" allowBlank="1" showInputMessage="1" showErrorMessage="1" sqref="E10:F12" xr:uid="{00000000-0002-0000-0300-000002000000}">
      <formula1>$K$21:$K$24</formula1>
    </dataValidation>
    <dataValidation allowBlank="1" showInputMessage="1" showErrorMessage="1" promptTitle="Total Number:" prompt="insert No of Machines and * (2)_x000a_whereas this (2) is tne total number of cycles" sqref="B10:C12" xr:uid="{00000000-0002-0000-0300-000003000000}"/>
  </dataValidations>
  <pageMargins left="0.49" right="0.33" top="0.75" bottom="0.5" header="1.25" footer="1.37"/>
  <pageSetup scale="74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K22"/>
  <sheetViews>
    <sheetView view="pageBreakPreview" zoomScaleNormal="100" zoomScaleSheetLayoutView="100" workbookViewId="0">
      <selection activeCell="K13" sqref="K13"/>
    </sheetView>
  </sheetViews>
  <sheetFormatPr defaultRowHeight="14.6" x14ac:dyDescent="0.4"/>
  <cols>
    <col min="1" max="1" width="12.84375" customWidth="1"/>
    <col min="2" max="2" width="10.15234375" customWidth="1"/>
    <col min="3" max="3" width="28.69140625" customWidth="1"/>
    <col min="4" max="4" width="8.69140625" customWidth="1"/>
    <col min="5" max="5" width="10.53515625" customWidth="1"/>
    <col min="6" max="6" width="9.3046875" customWidth="1"/>
    <col min="7" max="7" width="10.69140625" customWidth="1"/>
    <col min="9" max="9" width="4.3828125" customWidth="1"/>
    <col min="10" max="10" width="8" bestFit="1" customWidth="1"/>
    <col min="11" max="11" width="15.3828125" bestFit="1" customWidth="1"/>
  </cols>
  <sheetData>
    <row r="1" spans="1:11" ht="26.15" x14ac:dyDescent="0.7">
      <c r="A1" s="183" t="s">
        <v>241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</row>
    <row r="2" spans="1:11" x14ac:dyDescent="0.4">
      <c r="A2" s="208" t="s">
        <v>243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</row>
    <row r="3" spans="1:11" x14ac:dyDescent="0.4">
      <c r="A3" s="217" t="s">
        <v>301</v>
      </c>
      <c r="B3" s="218"/>
      <c r="C3" s="218"/>
      <c r="D3" s="218"/>
      <c r="E3" s="218"/>
      <c r="F3" s="218"/>
      <c r="G3" s="218"/>
      <c r="H3" s="218"/>
      <c r="I3" s="218"/>
      <c r="J3" s="218"/>
      <c r="K3" s="219"/>
    </row>
    <row r="4" spans="1:11" x14ac:dyDescent="0.4">
      <c r="A4" s="125" t="s">
        <v>297</v>
      </c>
      <c r="B4" s="220" t="s">
        <v>298</v>
      </c>
      <c r="C4" s="221"/>
      <c r="D4" s="221"/>
      <c r="E4" s="221"/>
      <c r="F4" s="221"/>
      <c r="G4" s="221"/>
      <c r="H4" s="221"/>
      <c r="I4" s="222"/>
      <c r="J4" s="125" t="s">
        <v>0</v>
      </c>
      <c r="K4" s="126"/>
    </row>
    <row r="5" spans="1:11" x14ac:dyDescent="0.4">
      <c r="A5" s="127" t="s">
        <v>299</v>
      </c>
      <c r="B5" s="223" t="s">
        <v>302</v>
      </c>
      <c r="C5" s="224"/>
      <c r="D5" s="224"/>
      <c r="E5" s="224"/>
      <c r="F5" s="224"/>
      <c r="G5" s="224"/>
      <c r="H5" s="224"/>
      <c r="I5" s="225"/>
      <c r="J5" s="127" t="s">
        <v>300</v>
      </c>
      <c r="K5" s="128"/>
    </row>
    <row r="6" spans="1:11" ht="15.9" x14ac:dyDescent="0.45">
      <c r="A6" s="202" t="s">
        <v>223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</row>
    <row r="8" spans="1:11" ht="15.9" x14ac:dyDescent="0.45">
      <c r="A8" s="74" t="s">
        <v>207</v>
      </c>
      <c r="B8" s="75"/>
      <c r="C8" s="76"/>
      <c r="D8" s="68"/>
      <c r="E8" s="20"/>
      <c r="F8" s="20"/>
      <c r="G8" s="20"/>
      <c r="H8" s="20"/>
      <c r="I8" s="20"/>
      <c r="J8" s="20"/>
    </row>
    <row r="9" spans="1:11" x14ac:dyDescent="0.4">
      <c r="A9" s="69"/>
      <c r="B9" s="20"/>
      <c r="C9" s="20"/>
      <c r="D9" s="20"/>
      <c r="E9" s="20"/>
      <c r="F9" s="20"/>
      <c r="G9" s="20"/>
      <c r="H9" s="20"/>
      <c r="I9" s="20"/>
      <c r="J9" s="20"/>
    </row>
    <row r="10" spans="1:11" ht="29.15" x14ac:dyDescent="0.4">
      <c r="A10" s="69"/>
      <c r="B10" s="214" t="s">
        <v>203</v>
      </c>
      <c r="C10" s="214"/>
      <c r="D10" s="84" t="s">
        <v>204</v>
      </c>
      <c r="E10" s="85" t="s">
        <v>212</v>
      </c>
      <c r="F10" s="85" t="s">
        <v>213</v>
      </c>
      <c r="G10" s="85" t="s">
        <v>214</v>
      </c>
      <c r="H10" s="85" t="s">
        <v>205</v>
      </c>
      <c r="I10" s="51"/>
      <c r="J10" s="20"/>
    </row>
    <row r="11" spans="1:11" x14ac:dyDescent="0.4">
      <c r="A11" s="69"/>
      <c r="B11" s="215" t="s">
        <v>215</v>
      </c>
      <c r="C11" s="216"/>
      <c r="D11" s="79">
        <v>2</v>
      </c>
      <c r="E11" s="79">
        <f>VLOOKUP(B11,'DFUs - UPC 2015'!$C$5:$G$47,3,FALSE)</f>
        <v>2</v>
      </c>
      <c r="F11" s="79">
        <f>VLOOKUP(B11,'DFUs - UPC 2015'!$C$5:$G$47,4,FALSE)</f>
        <v>2</v>
      </c>
      <c r="G11" s="79">
        <f>VLOOKUP(B11,'DFUs - UPC 2015'!$C$5:$G$47,5,FALSE)</f>
        <v>2</v>
      </c>
      <c r="H11" s="86">
        <f>(D11*E11)+(D11*F11)+(D11*G11)</f>
        <v>12</v>
      </c>
      <c r="I11" s="51"/>
      <c r="J11" s="20"/>
    </row>
    <row r="12" spans="1:11" x14ac:dyDescent="0.4">
      <c r="A12" s="69"/>
      <c r="B12" s="215" t="s">
        <v>216</v>
      </c>
      <c r="C12" s="216"/>
      <c r="D12" s="80">
        <v>6</v>
      </c>
      <c r="E12" s="79">
        <f>VLOOKUP(B12,'DFUs - UPC 2015'!$C$5:$G$47,3,FALSE)</f>
        <v>0</v>
      </c>
      <c r="F12" s="79">
        <f>VLOOKUP(B12,'DFUs - UPC 2015'!$C$5:$G$47,4,FALSE)</f>
        <v>2</v>
      </c>
      <c r="G12" s="79">
        <f>VLOOKUP(B12,'DFUs - UPC 2015'!$C$5:$G$47,5,FALSE)</f>
        <v>2</v>
      </c>
      <c r="H12" s="86">
        <f t="shared" ref="H12:H15" si="0">(D12*E12)+(D12*F12)+(D12*G12)</f>
        <v>24</v>
      </c>
      <c r="I12" s="70"/>
      <c r="J12" s="20"/>
    </row>
    <row r="13" spans="1:11" ht="14.5" customHeight="1" x14ac:dyDescent="0.4">
      <c r="A13" s="69"/>
      <c r="B13" s="215" t="s">
        <v>217</v>
      </c>
      <c r="C13" s="216"/>
      <c r="D13" s="80">
        <v>5</v>
      </c>
      <c r="E13" s="79">
        <f>VLOOKUP(B13,'DFUs - UPC 2015'!$C$5:$G$47,3,FALSE)</f>
        <v>0</v>
      </c>
      <c r="F13" s="79">
        <f>VLOOKUP(B13,'DFUs - UPC 2015'!$C$5:$G$47,4,FALSE)</f>
        <v>3</v>
      </c>
      <c r="G13" s="79">
        <f>VLOOKUP(B13,'DFUs - UPC 2015'!$C$5:$G$47,5,FALSE)</f>
        <v>3</v>
      </c>
      <c r="H13" s="86">
        <f t="shared" si="0"/>
        <v>30</v>
      </c>
      <c r="I13" s="71"/>
      <c r="J13" s="20"/>
    </row>
    <row r="14" spans="1:11" ht="14.5" customHeight="1" x14ac:dyDescent="0.4">
      <c r="A14" s="69"/>
      <c r="B14" s="215" t="s">
        <v>218</v>
      </c>
      <c r="C14" s="216"/>
      <c r="D14" s="80">
        <v>8</v>
      </c>
      <c r="E14" s="79">
        <f>VLOOKUP(B14,'DFUs - UPC 2015'!$C$5:$G$47,3,FALSE)</f>
        <v>2</v>
      </c>
      <c r="F14" s="79">
        <f>VLOOKUP(B14,'DFUs - UPC 2015'!$C$5:$G$47,4,FALSE)</f>
        <v>2</v>
      </c>
      <c r="G14" s="79">
        <f>VLOOKUP(B14,'DFUs - UPC 2015'!$C$5:$G$47,5,FALSE)</f>
        <v>0</v>
      </c>
      <c r="H14" s="86">
        <f t="shared" si="0"/>
        <v>32</v>
      </c>
      <c r="I14" s="72"/>
      <c r="J14" s="20"/>
    </row>
    <row r="15" spans="1:11" ht="14.5" customHeight="1" x14ac:dyDescent="0.4">
      <c r="A15" s="69"/>
      <c r="B15" s="215" t="s">
        <v>219</v>
      </c>
      <c r="C15" s="216"/>
      <c r="D15" s="80">
        <v>13</v>
      </c>
      <c r="E15" s="79">
        <f>VLOOKUP(B15,'DFUs - UPC 2015'!$C$5:$G$47,3,FALSE)</f>
        <v>0</v>
      </c>
      <c r="F15" s="79">
        <f>VLOOKUP(B15,'DFUs - UPC 2015'!$C$5:$G$47,4,FALSE)</f>
        <v>6</v>
      </c>
      <c r="G15" s="79">
        <f>VLOOKUP(B15,'DFUs - UPC 2015'!$C$5:$G$47,5,FALSE)</f>
        <v>6</v>
      </c>
      <c r="H15" s="86">
        <f t="shared" si="0"/>
        <v>156</v>
      </c>
      <c r="I15" s="72"/>
      <c r="J15" s="20"/>
    </row>
    <row r="16" spans="1:11" x14ac:dyDescent="0.4">
      <c r="A16" s="69"/>
      <c r="B16" s="211" t="s">
        <v>205</v>
      </c>
      <c r="C16" s="212"/>
      <c r="D16" s="212"/>
      <c r="E16" s="212"/>
      <c r="F16" s="212"/>
      <c r="G16" s="213"/>
      <c r="H16" s="87">
        <f>SUM(H11:H15)</f>
        <v>254</v>
      </c>
      <c r="I16" s="72"/>
      <c r="J16" s="20"/>
    </row>
    <row r="18" spans="1:6" x14ac:dyDescent="0.4">
      <c r="A18" s="83" t="s">
        <v>205</v>
      </c>
      <c r="E18" s="81">
        <f>H16</f>
        <v>254</v>
      </c>
      <c r="F18" s="82" t="s">
        <v>209</v>
      </c>
    </row>
    <row r="19" spans="1:6" ht="28.95" customHeight="1" x14ac:dyDescent="0.4">
      <c r="A19" s="226" t="s">
        <v>210</v>
      </c>
      <c r="B19" s="227"/>
      <c r="E19" s="77">
        <f>INDEX('DATA SHEET UPC'!$J$5:$J$17,SUMPRODUCT(--('DATA SHEET UPC'!$I$5:$I$17&lt;$E$18))+1)</f>
        <v>2500</v>
      </c>
      <c r="F19" s="82" t="s">
        <v>208</v>
      </c>
    </row>
    <row r="20" spans="1:6" ht="28.95" customHeight="1" x14ac:dyDescent="0.4">
      <c r="A20" s="209" t="s">
        <v>211</v>
      </c>
      <c r="B20" s="210"/>
      <c r="E20" s="78" t="s">
        <v>220</v>
      </c>
      <c r="F20" s="82" t="s">
        <v>208</v>
      </c>
    </row>
    <row r="22" spans="1:6" ht="15.9" x14ac:dyDescent="0.45">
      <c r="A22" s="89" t="s">
        <v>221</v>
      </c>
      <c r="B22" s="89"/>
      <c r="C22" s="89"/>
      <c r="D22" s="89"/>
      <c r="E22" s="89"/>
      <c r="F22" s="88"/>
    </row>
  </sheetData>
  <mergeCells count="15">
    <mergeCell ref="A1:K1"/>
    <mergeCell ref="A2:K2"/>
    <mergeCell ref="A20:B20"/>
    <mergeCell ref="B16:G16"/>
    <mergeCell ref="A6:K6"/>
    <mergeCell ref="B10:C10"/>
    <mergeCell ref="B11:C11"/>
    <mergeCell ref="B12:C12"/>
    <mergeCell ref="B13:C13"/>
    <mergeCell ref="B14:C14"/>
    <mergeCell ref="A3:K3"/>
    <mergeCell ref="B4:I4"/>
    <mergeCell ref="B5:I5"/>
    <mergeCell ref="B15:C15"/>
    <mergeCell ref="A19:B19"/>
  </mergeCells>
  <pageMargins left="0.7" right="0.7" top="0.75" bottom="0.75" header="0.3" footer="0.3"/>
  <pageSetup paperSize="9" scale="7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400-000000000000}">
          <x14:formula1>
            <xm:f>'DFUs - UPC 2015'!$C$5:$C$47</xm:f>
          </x14:formula1>
          <xm:sqref>B11:C15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Z136"/>
  <sheetViews>
    <sheetView view="pageBreakPreview" zoomScaleNormal="100" zoomScaleSheetLayoutView="100" workbookViewId="0">
      <selection activeCell="T12" sqref="T12"/>
    </sheetView>
  </sheetViews>
  <sheetFormatPr defaultRowHeight="14.6" x14ac:dyDescent="0.4"/>
  <cols>
    <col min="1" max="1" width="14.53515625" customWidth="1"/>
    <col min="2" max="2" width="6" customWidth="1"/>
    <col min="3" max="3" width="6.69140625" customWidth="1"/>
    <col min="4" max="4" width="6.3828125" customWidth="1"/>
    <col min="5" max="5" width="5.84375" customWidth="1"/>
    <col min="6" max="6" width="6.3828125" customWidth="1"/>
    <col min="7" max="7" width="4.84375" customWidth="1"/>
    <col min="8" max="8" width="7.15234375" customWidth="1"/>
    <col min="9" max="9" width="11.84375" customWidth="1"/>
    <col min="10" max="10" width="5.69140625" customWidth="1"/>
    <col min="11" max="11" width="8.53515625" customWidth="1"/>
    <col min="12" max="12" width="5" customWidth="1"/>
    <col min="13" max="13" width="6.3828125" customWidth="1"/>
    <col min="14" max="14" width="4.69140625" customWidth="1"/>
    <col min="15" max="15" width="7.3046875" customWidth="1"/>
    <col min="16" max="16" width="6.3046875" customWidth="1"/>
    <col min="17" max="17" width="4.53515625" customWidth="1"/>
    <col min="18" max="18" width="7.15234375" customWidth="1"/>
    <col min="19" max="19" width="3.69140625" customWidth="1"/>
    <col min="20" max="20" width="19.3046875" bestFit="1" customWidth="1"/>
  </cols>
  <sheetData>
    <row r="1" spans="1:26" ht="26.15" x14ac:dyDescent="0.7">
      <c r="A1" s="251" t="s">
        <v>242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3"/>
    </row>
    <row r="2" spans="1:26" x14ac:dyDescent="0.4">
      <c r="A2" s="254" t="s">
        <v>244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55"/>
    </row>
    <row r="3" spans="1:26" x14ac:dyDescent="0.4">
      <c r="A3" s="188" t="s">
        <v>301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</row>
    <row r="4" spans="1:26" x14ac:dyDescent="0.4">
      <c r="A4" s="125" t="s">
        <v>297</v>
      </c>
      <c r="B4" s="189" t="s">
        <v>298</v>
      </c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 t="s">
        <v>0</v>
      </c>
      <c r="S4" s="189"/>
      <c r="T4" s="126"/>
    </row>
    <row r="5" spans="1:26" x14ac:dyDescent="0.4">
      <c r="A5" s="127" t="s">
        <v>299</v>
      </c>
      <c r="B5" s="190" t="s">
        <v>302</v>
      </c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 t="s">
        <v>300</v>
      </c>
      <c r="S5" s="190"/>
      <c r="T5" s="128"/>
    </row>
    <row r="6" spans="1:26" ht="15.9" x14ac:dyDescent="0.45">
      <c r="A6" s="257" t="s">
        <v>224</v>
      </c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9"/>
    </row>
    <row r="7" spans="1:26" x14ac:dyDescent="0.4">
      <c r="A7" s="39"/>
      <c r="B7" s="3"/>
      <c r="C7" s="3"/>
      <c r="D7" s="3"/>
      <c r="E7" s="3"/>
      <c r="F7" s="3"/>
      <c r="G7" s="3"/>
      <c r="H7" s="3"/>
      <c r="I7" s="3"/>
      <c r="J7" s="3"/>
      <c r="K7" s="191" t="s">
        <v>19</v>
      </c>
      <c r="L7" s="191"/>
      <c r="M7" s="3"/>
      <c r="N7" s="3"/>
      <c r="O7" s="191" t="s">
        <v>148</v>
      </c>
      <c r="P7" s="256"/>
      <c r="Q7" s="3"/>
      <c r="R7" s="3"/>
      <c r="S7" s="3"/>
      <c r="T7" s="40"/>
      <c r="Z7" s="3"/>
    </row>
    <row r="8" spans="1:26" x14ac:dyDescent="0.4">
      <c r="A8" s="39"/>
      <c r="B8" s="3"/>
      <c r="C8" s="3"/>
      <c r="D8" s="3"/>
      <c r="E8" s="15"/>
      <c r="F8" s="15"/>
      <c r="G8" s="15"/>
      <c r="H8" s="15"/>
      <c r="I8" s="15"/>
      <c r="J8" s="15"/>
      <c r="K8" s="191" t="s">
        <v>20</v>
      </c>
      <c r="L8" s="191"/>
      <c r="M8" s="15"/>
      <c r="N8" s="15"/>
      <c r="O8" s="191" t="s">
        <v>22</v>
      </c>
      <c r="P8" s="256"/>
      <c r="Q8" s="3"/>
      <c r="R8" s="3"/>
      <c r="S8" s="3"/>
      <c r="T8" s="40"/>
      <c r="Z8" s="3"/>
    </row>
    <row r="9" spans="1:26" x14ac:dyDescent="0.4">
      <c r="A9" s="39"/>
      <c r="B9" s="231" t="s">
        <v>265</v>
      </c>
      <c r="C9" s="231"/>
      <c r="D9" s="3"/>
      <c r="E9" s="108"/>
      <c r="F9" s="108"/>
      <c r="G9" s="15"/>
      <c r="H9" s="108"/>
      <c r="I9" s="108"/>
      <c r="J9" s="15"/>
      <c r="K9" s="192" t="s">
        <v>21</v>
      </c>
      <c r="L9" s="192"/>
      <c r="M9" s="15"/>
      <c r="N9" s="108"/>
      <c r="O9" s="191" t="s">
        <v>20</v>
      </c>
      <c r="P9" s="256"/>
      <c r="Q9" s="3"/>
      <c r="R9" s="3"/>
      <c r="S9" s="3"/>
      <c r="T9" s="40"/>
      <c r="Z9" s="3"/>
    </row>
    <row r="10" spans="1:26" ht="18.45" x14ac:dyDescent="0.4">
      <c r="A10" s="41" t="s">
        <v>4</v>
      </c>
      <c r="B10" s="239">
        <f>K87+K91+K95+K99+K103</f>
        <v>115</v>
      </c>
      <c r="C10" s="240"/>
      <c r="D10" s="3"/>
      <c r="E10" s="109"/>
      <c r="F10" s="109"/>
      <c r="G10" s="15"/>
      <c r="H10" s="109"/>
      <c r="I10" s="109"/>
      <c r="J10" s="71"/>
      <c r="K10" s="245" t="str">
        <f>IF(B10&lt;50,B10,O10)</f>
        <v>select an appropriate size as recommended</v>
      </c>
      <c r="L10" s="246"/>
      <c r="M10" s="71"/>
      <c r="N10" s="109"/>
      <c r="O10" s="245" t="s">
        <v>277</v>
      </c>
      <c r="P10" s="246"/>
      <c r="Q10" s="3"/>
      <c r="R10" s="3"/>
      <c r="S10" s="3"/>
      <c r="T10" s="40"/>
      <c r="Z10" s="20"/>
    </row>
    <row r="11" spans="1:26" ht="18.45" x14ac:dyDescent="0.4">
      <c r="A11" s="41" t="s">
        <v>237</v>
      </c>
      <c r="B11" s="241"/>
      <c r="C11" s="242"/>
      <c r="D11" s="110" t="s">
        <v>237</v>
      </c>
      <c r="E11" s="109"/>
      <c r="F11" s="110" t="s">
        <v>264</v>
      </c>
      <c r="G11" s="71"/>
      <c r="H11" s="109"/>
      <c r="I11" s="109"/>
      <c r="J11" s="71"/>
      <c r="K11" s="247"/>
      <c r="L11" s="248"/>
      <c r="M11" s="71"/>
      <c r="N11" s="109"/>
      <c r="O11" s="247"/>
      <c r="P11" s="248"/>
      <c r="Q11" s="3"/>
      <c r="R11" s="3"/>
      <c r="S11" s="3"/>
      <c r="T11" s="40"/>
      <c r="Z11" s="17"/>
    </row>
    <row r="12" spans="1:26" ht="18.45" x14ac:dyDescent="0.4">
      <c r="A12" s="41" t="s">
        <v>235</v>
      </c>
      <c r="B12" s="243"/>
      <c r="C12" s="244"/>
      <c r="D12" s="3"/>
      <c r="E12" s="109"/>
      <c r="F12" s="109"/>
      <c r="G12" s="15"/>
      <c r="H12" s="109"/>
      <c r="I12" s="109"/>
      <c r="J12" s="71"/>
      <c r="K12" s="249"/>
      <c r="L12" s="250"/>
      <c r="M12" s="71"/>
      <c r="N12" s="109"/>
      <c r="O12" s="249"/>
      <c r="P12" s="250"/>
      <c r="Q12" s="3"/>
      <c r="R12" s="3"/>
      <c r="S12" s="3"/>
      <c r="T12" s="40"/>
      <c r="Z12" s="20"/>
    </row>
    <row r="13" spans="1:26" x14ac:dyDescent="0.4">
      <c r="A13" s="42"/>
      <c r="B13" s="162"/>
      <c r="C13" s="162"/>
      <c r="D13" s="3"/>
      <c r="E13" s="7"/>
      <c r="F13" s="7"/>
      <c r="G13" s="3"/>
      <c r="H13" s="7"/>
      <c r="I13" s="7"/>
      <c r="J13" s="3"/>
      <c r="K13" s="12"/>
      <c r="L13" s="12"/>
      <c r="M13" s="20"/>
      <c r="N13" s="20"/>
      <c r="O13" s="20"/>
      <c r="P13" s="93"/>
      <c r="Q13" s="12"/>
      <c r="R13" s="12"/>
      <c r="S13" s="5"/>
      <c r="T13" s="43"/>
    </row>
    <row r="14" spans="1:26" x14ac:dyDescent="0.4">
      <c r="A14" s="147">
        <v>1</v>
      </c>
      <c r="B14" s="94" t="s">
        <v>249</v>
      </c>
      <c r="C14" s="95"/>
      <c r="D14" s="95"/>
      <c r="E14" s="95"/>
      <c r="F14" s="95"/>
      <c r="G14" s="96"/>
      <c r="H14" s="97"/>
      <c r="I14" s="1"/>
      <c r="J14" s="1"/>
      <c r="K14" s="18"/>
      <c r="L14" s="1"/>
      <c r="M14" s="1"/>
      <c r="N14" s="18"/>
      <c r="O14" s="18"/>
      <c r="P14" s="6"/>
      <c r="Q14" s="7"/>
      <c r="R14" s="7"/>
      <c r="S14" s="6"/>
      <c r="T14" s="40"/>
    </row>
    <row r="15" spans="1:26" x14ac:dyDescent="0.4">
      <c r="A15" s="148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98"/>
      <c r="O15" s="98"/>
      <c r="P15" s="7"/>
      <c r="Q15" s="3"/>
      <c r="R15" s="3"/>
      <c r="S15" s="7"/>
      <c r="T15" s="40"/>
    </row>
    <row r="16" spans="1:26" x14ac:dyDescent="0.4">
      <c r="A16" s="148"/>
      <c r="B16" s="228" t="s">
        <v>245</v>
      </c>
      <c r="C16" s="237"/>
      <c r="D16" s="3"/>
      <c r="E16" s="230" t="s">
        <v>239</v>
      </c>
      <c r="F16" s="230"/>
      <c r="G16" s="230"/>
      <c r="H16" s="230"/>
      <c r="I16" s="230"/>
      <c r="J16" s="230"/>
      <c r="K16" s="230"/>
      <c r="L16" s="230"/>
      <c r="M16" s="3"/>
      <c r="N16" s="3"/>
      <c r="O16" s="3"/>
      <c r="P16" s="98"/>
      <c r="Q16" s="98"/>
      <c r="R16" s="7"/>
      <c r="S16" s="3"/>
      <c r="T16" s="40"/>
    </row>
    <row r="17" spans="1:20" x14ac:dyDescent="0.4">
      <c r="A17" s="148"/>
      <c r="B17" s="238"/>
      <c r="C17" s="237"/>
      <c r="D17" s="3"/>
      <c r="E17" s="157" t="s">
        <v>232</v>
      </c>
      <c r="F17" s="157"/>
      <c r="G17" s="3"/>
      <c r="H17" s="157" t="s">
        <v>233</v>
      </c>
      <c r="I17" s="157"/>
      <c r="J17" s="3"/>
      <c r="K17" s="157" t="s">
        <v>234</v>
      </c>
      <c r="L17" s="157"/>
      <c r="M17" s="3"/>
      <c r="N17" s="3"/>
      <c r="O17" s="3"/>
      <c r="P17" s="169" t="s">
        <v>238</v>
      </c>
      <c r="Q17" s="169"/>
      <c r="R17" s="3"/>
      <c r="S17" s="3"/>
      <c r="T17" s="40"/>
    </row>
    <row r="18" spans="1:20" ht="14.5" customHeight="1" x14ac:dyDescent="0.4">
      <c r="A18" s="148"/>
      <c r="B18" s="238"/>
      <c r="C18" s="237"/>
      <c r="D18" s="3"/>
      <c r="E18" s="158">
        <v>24</v>
      </c>
      <c r="F18" s="159"/>
      <c r="G18" s="20" t="s">
        <v>6</v>
      </c>
      <c r="H18" s="158">
        <v>24</v>
      </c>
      <c r="I18" s="159"/>
      <c r="J18" s="20" t="s">
        <v>6</v>
      </c>
      <c r="K18" s="158">
        <v>12</v>
      </c>
      <c r="L18" s="159"/>
      <c r="M18" s="3"/>
      <c r="N18" s="3"/>
      <c r="O18" s="3"/>
      <c r="P18" s="158">
        <f>ROUNDUP(E18*H18*K18,0)</f>
        <v>6912</v>
      </c>
      <c r="Q18" s="159"/>
      <c r="R18" s="3"/>
      <c r="S18" s="99" t="s">
        <v>240</v>
      </c>
      <c r="T18" s="40"/>
    </row>
    <row r="19" spans="1:20" ht="14.5" customHeight="1" x14ac:dyDescent="0.4">
      <c r="A19" s="148"/>
      <c r="B19" s="238"/>
      <c r="C19" s="237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40"/>
    </row>
    <row r="20" spans="1:20" ht="14.5" customHeight="1" x14ac:dyDescent="0.4">
      <c r="A20" s="148"/>
      <c r="B20" s="238"/>
      <c r="C20" s="237"/>
      <c r="D20" s="3"/>
      <c r="E20" s="230" t="s">
        <v>239</v>
      </c>
      <c r="F20" s="230"/>
      <c r="G20" s="230"/>
      <c r="H20" s="230"/>
      <c r="I20" s="230"/>
      <c r="J20" s="230"/>
      <c r="K20" s="230"/>
      <c r="L20" s="230"/>
      <c r="M20" s="3"/>
      <c r="N20" s="3"/>
      <c r="O20" s="3"/>
      <c r="P20" s="98"/>
      <c r="Q20" s="98"/>
      <c r="R20" s="7"/>
      <c r="S20" s="3"/>
      <c r="T20" s="40"/>
    </row>
    <row r="21" spans="1:20" ht="14.5" customHeight="1" x14ac:dyDescent="0.4">
      <c r="A21" s="148"/>
      <c r="B21" s="238"/>
      <c r="C21" s="237"/>
      <c r="D21" s="3"/>
      <c r="E21" s="157" t="s">
        <v>232</v>
      </c>
      <c r="F21" s="157"/>
      <c r="G21" s="3"/>
      <c r="H21" s="157" t="s">
        <v>233</v>
      </c>
      <c r="I21" s="157"/>
      <c r="J21" s="3"/>
      <c r="K21" s="157" t="s">
        <v>234</v>
      </c>
      <c r="L21" s="157"/>
      <c r="M21" s="3"/>
      <c r="N21" s="3"/>
      <c r="O21" s="3"/>
      <c r="P21" s="169" t="s">
        <v>238</v>
      </c>
      <c r="Q21" s="169"/>
      <c r="R21" s="3"/>
      <c r="S21" s="3"/>
      <c r="T21" s="40"/>
    </row>
    <row r="22" spans="1:20" ht="14.5" customHeight="1" x14ac:dyDescent="0.4">
      <c r="A22" s="148"/>
      <c r="B22" s="238"/>
      <c r="C22" s="237"/>
      <c r="D22" s="3"/>
      <c r="E22" s="158">
        <v>24</v>
      </c>
      <c r="F22" s="159"/>
      <c r="G22" s="20" t="s">
        <v>6</v>
      </c>
      <c r="H22" s="158">
        <v>24</v>
      </c>
      <c r="I22" s="159"/>
      <c r="J22" s="20" t="s">
        <v>6</v>
      </c>
      <c r="K22" s="158">
        <v>12</v>
      </c>
      <c r="L22" s="159"/>
      <c r="M22" s="3"/>
      <c r="N22" s="3"/>
      <c r="O22" s="3"/>
      <c r="P22" s="158">
        <f>ROUNDUP(E22*H22*K22,0)</f>
        <v>6912</v>
      </c>
      <c r="Q22" s="159"/>
      <c r="R22" s="3"/>
      <c r="S22" s="99" t="s">
        <v>240</v>
      </c>
      <c r="T22" s="40"/>
    </row>
    <row r="23" spans="1:20" ht="14.5" customHeight="1" x14ac:dyDescent="0.4">
      <c r="A23" s="148"/>
      <c r="B23" s="238"/>
      <c r="C23" s="237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40"/>
    </row>
    <row r="24" spans="1:20" ht="14.5" customHeight="1" x14ac:dyDescent="0.4">
      <c r="A24" s="148"/>
      <c r="B24" s="238"/>
      <c r="C24" s="237"/>
      <c r="D24" s="3"/>
      <c r="E24" s="230" t="s">
        <v>239</v>
      </c>
      <c r="F24" s="230"/>
      <c r="G24" s="230"/>
      <c r="H24" s="230"/>
      <c r="I24" s="230"/>
      <c r="J24" s="230"/>
      <c r="K24" s="230"/>
      <c r="L24" s="230"/>
      <c r="M24" s="3"/>
      <c r="N24" s="3"/>
      <c r="O24" s="3"/>
      <c r="P24" s="98"/>
      <c r="Q24" s="98"/>
      <c r="R24" s="7"/>
      <c r="S24" s="3"/>
      <c r="T24" s="40"/>
    </row>
    <row r="25" spans="1:20" ht="14.5" customHeight="1" x14ac:dyDescent="0.4">
      <c r="A25" s="148"/>
      <c r="B25" s="238"/>
      <c r="C25" s="237"/>
      <c r="D25" s="3"/>
      <c r="E25" s="157" t="s">
        <v>232</v>
      </c>
      <c r="F25" s="157"/>
      <c r="G25" s="3"/>
      <c r="H25" s="157" t="s">
        <v>233</v>
      </c>
      <c r="I25" s="157"/>
      <c r="J25" s="3"/>
      <c r="K25" s="157" t="s">
        <v>234</v>
      </c>
      <c r="L25" s="157"/>
      <c r="M25" s="3"/>
      <c r="N25" s="3"/>
      <c r="O25" s="3"/>
      <c r="P25" s="169" t="s">
        <v>238</v>
      </c>
      <c r="Q25" s="169"/>
      <c r="R25" s="3"/>
      <c r="S25" s="3"/>
      <c r="T25" s="40"/>
    </row>
    <row r="26" spans="1:20" ht="14.5" customHeight="1" x14ac:dyDescent="0.4">
      <c r="A26" s="148"/>
      <c r="B26" s="238"/>
      <c r="C26" s="237"/>
      <c r="D26" s="3"/>
      <c r="E26" s="158">
        <v>24</v>
      </c>
      <c r="F26" s="159"/>
      <c r="G26" s="20" t="s">
        <v>6</v>
      </c>
      <c r="H26" s="158">
        <v>24</v>
      </c>
      <c r="I26" s="159"/>
      <c r="J26" s="20" t="s">
        <v>6</v>
      </c>
      <c r="K26" s="158">
        <v>12</v>
      </c>
      <c r="L26" s="159"/>
      <c r="M26" s="3"/>
      <c r="N26" s="3"/>
      <c r="O26" s="3"/>
      <c r="P26" s="158">
        <f>ROUNDUP(E26*H26*K26,0)</f>
        <v>6912</v>
      </c>
      <c r="Q26" s="159"/>
      <c r="R26" s="3"/>
      <c r="S26" s="99" t="s">
        <v>240</v>
      </c>
      <c r="T26" s="40"/>
    </row>
    <row r="27" spans="1:20" x14ac:dyDescent="0.4">
      <c r="A27" s="148"/>
      <c r="B27" s="238"/>
      <c r="C27" s="237"/>
      <c r="D27" s="3"/>
      <c r="E27" s="7"/>
      <c r="F27" s="7"/>
      <c r="G27" s="7"/>
      <c r="H27" s="3"/>
      <c r="I27" s="3"/>
      <c r="J27" s="3"/>
      <c r="K27" s="3"/>
      <c r="L27" s="3"/>
      <c r="M27" s="3"/>
      <c r="N27" s="29"/>
      <c r="O27" s="3"/>
      <c r="P27" s="3"/>
      <c r="Q27" s="3"/>
      <c r="R27" s="3"/>
      <c r="S27" s="3"/>
      <c r="T27" s="40"/>
    </row>
    <row r="28" spans="1:20" x14ac:dyDescent="0.4">
      <c r="A28" s="148"/>
      <c r="B28" s="238"/>
      <c r="C28" s="237"/>
      <c r="D28" s="3"/>
      <c r="E28" s="230" t="s">
        <v>239</v>
      </c>
      <c r="F28" s="230"/>
      <c r="G28" s="230"/>
      <c r="H28" s="230"/>
      <c r="I28" s="230"/>
      <c r="J28" s="230"/>
      <c r="K28" s="230"/>
      <c r="L28" s="230"/>
      <c r="M28" s="3"/>
      <c r="N28" s="3"/>
      <c r="O28" s="3"/>
      <c r="P28" s="98"/>
      <c r="Q28" s="98"/>
      <c r="R28" s="7"/>
      <c r="S28" s="3"/>
      <c r="T28" s="40"/>
    </row>
    <row r="29" spans="1:20" x14ac:dyDescent="0.4">
      <c r="A29" s="148"/>
      <c r="B29" s="238"/>
      <c r="C29" s="237"/>
      <c r="D29" s="3"/>
      <c r="E29" s="157" t="s">
        <v>232</v>
      </c>
      <c r="F29" s="157"/>
      <c r="G29" s="3"/>
      <c r="H29" s="157" t="s">
        <v>233</v>
      </c>
      <c r="I29" s="157"/>
      <c r="J29" s="3"/>
      <c r="K29" s="157" t="s">
        <v>234</v>
      </c>
      <c r="L29" s="157"/>
      <c r="M29" s="3"/>
      <c r="N29" s="3"/>
      <c r="O29" s="3"/>
      <c r="P29" s="169" t="s">
        <v>238</v>
      </c>
      <c r="Q29" s="169"/>
      <c r="R29" s="3"/>
      <c r="S29" s="3"/>
      <c r="T29" s="40"/>
    </row>
    <row r="30" spans="1:20" x14ac:dyDescent="0.4">
      <c r="A30" s="148"/>
      <c r="B30" s="238"/>
      <c r="C30" s="237"/>
      <c r="D30" s="3"/>
      <c r="E30" s="158">
        <v>24</v>
      </c>
      <c r="F30" s="159"/>
      <c r="G30" s="20" t="s">
        <v>6</v>
      </c>
      <c r="H30" s="158">
        <v>24</v>
      </c>
      <c r="I30" s="159"/>
      <c r="J30" s="20" t="s">
        <v>6</v>
      </c>
      <c r="K30" s="158">
        <v>12</v>
      </c>
      <c r="L30" s="159"/>
      <c r="M30" s="3"/>
      <c r="N30" s="3"/>
      <c r="O30" s="3"/>
      <c r="P30" s="158">
        <f>ROUNDUP(E30*H30*K30,0)</f>
        <v>6912</v>
      </c>
      <c r="Q30" s="159"/>
      <c r="R30" s="3"/>
      <c r="S30" s="99" t="s">
        <v>240</v>
      </c>
      <c r="T30" s="40"/>
    </row>
    <row r="31" spans="1:20" x14ac:dyDescent="0.4">
      <c r="A31" s="148"/>
      <c r="B31" s="238"/>
      <c r="C31" s="237"/>
      <c r="D31" s="3"/>
      <c r="E31" s="13"/>
      <c r="F31" s="13"/>
      <c r="G31" s="13"/>
      <c r="H31" s="13"/>
      <c r="I31" s="3"/>
      <c r="J31" s="3"/>
      <c r="K31" s="3"/>
      <c r="L31" s="3"/>
      <c r="M31" s="3"/>
      <c r="N31" s="29"/>
      <c r="O31" s="3"/>
      <c r="P31" s="7"/>
      <c r="Q31" s="7"/>
      <c r="R31" s="7"/>
      <c r="S31" s="7"/>
      <c r="T31" s="40"/>
    </row>
    <row r="32" spans="1:20" x14ac:dyDescent="0.4">
      <c r="A32" s="148"/>
      <c r="B32" s="238"/>
      <c r="C32" s="237"/>
      <c r="D32" s="3"/>
      <c r="E32" s="230" t="s">
        <v>239</v>
      </c>
      <c r="F32" s="230"/>
      <c r="G32" s="230"/>
      <c r="H32" s="230"/>
      <c r="I32" s="230"/>
      <c r="J32" s="230"/>
      <c r="K32" s="230"/>
      <c r="L32" s="230"/>
      <c r="M32" s="3"/>
      <c r="N32" s="3"/>
      <c r="O32" s="3"/>
      <c r="P32" s="98"/>
      <c r="Q32" s="98"/>
      <c r="R32" s="7"/>
      <c r="S32" s="3"/>
      <c r="T32" s="40"/>
    </row>
    <row r="33" spans="1:20" x14ac:dyDescent="0.4">
      <c r="A33" s="148"/>
      <c r="B33" s="238"/>
      <c r="C33" s="237"/>
      <c r="D33" s="3"/>
      <c r="E33" s="157" t="s">
        <v>232</v>
      </c>
      <c r="F33" s="157"/>
      <c r="G33" s="3"/>
      <c r="H33" s="157" t="s">
        <v>233</v>
      </c>
      <c r="I33" s="157"/>
      <c r="J33" s="3"/>
      <c r="K33" s="157" t="s">
        <v>234</v>
      </c>
      <c r="L33" s="157"/>
      <c r="M33" s="3"/>
      <c r="N33" s="3"/>
      <c r="O33" s="3"/>
      <c r="P33" s="169" t="s">
        <v>238</v>
      </c>
      <c r="Q33" s="169"/>
      <c r="R33" s="3"/>
      <c r="S33" s="3"/>
      <c r="T33" s="40"/>
    </row>
    <row r="34" spans="1:20" x14ac:dyDescent="0.4">
      <c r="A34" s="148"/>
      <c r="B34" s="238"/>
      <c r="C34" s="237"/>
      <c r="D34" s="3"/>
      <c r="E34" s="158">
        <v>24</v>
      </c>
      <c r="F34" s="159"/>
      <c r="G34" s="20" t="s">
        <v>6</v>
      </c>
      <c r="H34" s="158">
        <v>24</v>
      </c>
      <c r="I34" s="159"/>
      <c r="J34" s="20" t="s">
        <v>6</v>
      </c>
      <c r="K34" s="158">
        <v>12</v>
      </c>
      <c r="L34" s="159"/>
      <c r="M34" s="3"/>
      <c r="N34" s="3"/>
      <c r="O34" s="3"/>
      <c r="P34" s="158">
        <f>ROUNDUP(E34*H34*K34,0)</f>
        <v>6912</v>
      </c>
      <c r="Q34" s="159"/>
      <c r="R34" s="3"/>
      <c r="S34" s="99" t="s">
        <v>240</v>
      </c>
      <c r="T34" s="40"/>
    </row>
    <row r="35" spans="1:20" x14ac:dyDescent="0.4">
      <c r="A35" s="149"/>
      <c r="B35" s="5"/>
      <c r="C35" s="14"/>
      <c r="D35" s="5"/>
      <c r="E35" s="5"/>
      <c r="F35" s="5"/>
      <c r="G35" s="5"/>
      <c r="H35" s="5"/>
      <c r="I35" s="5"/>
      <c r="J35" s="5"/>
      <c r="K35" s="5"/>
      <c r="L35" s="30"/>
      <c r="M35" s="5"/>
      <c r="N35" s="12"/>
      <c r="O35" s="12"/>
      <c r="P35" s="12"/>
      <c r="Q35" s="12"/>
      <c r="R35" s="12"/>
      <c r="S35" s="12"/>
      <c r="T35" s="46"/>
    </row>
    <row r="36" spans="1:20" x14ac:dyDescent="0.4">
      <c r="A36" s="147">
        <v>2</v>
      </c>
      <c r="B36" s="37" t="s">
        <v>250</v>
      </c>
      <c r="C36" s="38"/>
      <c r="D36" s="38"/>
      <c r="E36" s="3"/>
      <c r="F36" s="3"/>
      <c r="G36" s="3"/>
      <c r="H36" s="3"/>
      <c r="I36" s="3"/>
      <c r="J36" s="3"/>
      <c r="K36" s="3"/>
      <c r="L36" s="3"/>
      <c r="M36" s="3"/>
      <c r="N36" s="3"/>
      <c r="O36" s="18"/>
      <c r="P36" s="3"/>
      <c r="Q36" s="3"/>
      <c r="R36" s="3"/>
      <c r="S36" s="3"/>
      <c r="T36" s="40"/>
    </row>
    <row r="37" spans="1:20" ht="15" customHeight="1" x14ac:dyDescent="0.4">
      <c r="A37" s="148"/>
      <c r="B37" s="3"/>
      <c r="C37" s="100"/>
      <c r="D37" s="100"/>
      <c r="E37" s="15"/>
      <c r="F37" s="15"/>
      <c r="G37" s="15"/>
      <c r="H37" s="15"/>
      <c r="I37" s="15"/>
      <c r="J37" s="15"/>
      <c r="K37" s="100"/>
      <c r="L37" s="100"/>
      <c r="M37" s="7"/>
      <c r="N37" s="7"/>
      <c r="O37" s="3"/>
      <c r="P37" s="3"/>
      <c r="Q37" s="3"/>
      <c r="R37" s="3"/>
      <c r="S37" s="3"/>
      <c r="T37" s="40"/>
    </row>
    <row r="38" spans="1:20" ht="15" customHeight="1" x14ac:dyDescent="0.4">
      <c r="A38" s="148"/>
      <c r="B38" s="228" t="s">
        <v>246</v>
      </c>
      <c r="C38" s="237"/>
      <c r="D38" s="100"/>
      <c r="E38" s="230" t="s">
        <v>239</v>
      </c>
      <c r="F38" s="230"/>
      <c r="G38" s="230"/>
      <c r="H38" s="230"/>
      <c r="I38" s="230"/>
      <c r="J38" s="15"/>
      <c r="K38" s="100"/>
      <c r="L38" s="100"/>
      <c r="M38" s="7"/>
      <c r="N38" s="7"/>
      <c r="O38" s="3"/>
      <c r="P38" s="3"/>
      <c r="Q38" s="3"/>
      <c r="R38" s="3"/>
      <c r="S38" s="3"/>
      <c r="T38" s="40"/>
    </row>
    <row r="39" spans="1:20" ht="15" customHeight="1" x14ac:dyDescent="0.4">
      <c r="A39" s="148"/>
      <c r="B39" s="238"/>
      <c r="C39" s="237"/>
      <c r="D39" s="100"/>
      <c r="E39" s="169" t="s">
        <v>238</v>
      </c>
      <c r="F39" s="169"/>
      <c r="G39" s="3"/>
      <c r="H39" s="232" t="s">
        <v>259</v>
      </c>
      <c r="I39" s="232"/>
      <c r="J39" s="13"/>
      <c r="K39" s="169" t="s">
        <v>248</v>
      </c>
      <c r="L39" s="169"/>
      <c r="M39" s="3"/>
      <c r="N39" s="3"/>
      <c r="O39" s="3"/>
      <c r="P39" s="3"/>
      <c r="Q39" s="3"/>
      <c r="R39" s="3"/>
      <c r="S39" s="3"/>
      <c r="T39" s="40"/>
    </row>
    <row r="40" spans="1:20" ht="15" customHeight="1" x14ac:dyDescent="0.4">
      <c r="A40" s="148"/>
      <c r="B40" s="238"/>
      <c r="C40" s="237"/>
      <c r="D40" s="100"/>
      <c r="E40" s="158">
        <f>P18</f>
        <v>6912</v>
      </c>
      <c r="F40" s="159"/>
      <c r="G40" s="20" t="s">
        <v>222</v>
      </c>
      <c r="H40" s="158">
        <v>231</v>
      </c>
      <c r="I40" s="159"/>
      <c r="J40" s="107"/>
      <c r="K40" s="158">
        <f>ROUNDUP(E40/231,0)</f>
        <v>30</v>
      </c>
      <c r="L40" s="159"/>
      <c r="M40" s="3"/>
      <c r="N40" s="99" t="s">
        <v>247</v>
      </c>
      <c r="O40" s="3"/>
      <c r="P40" s="3"/>
      <c r="Q40" s="3"/>
      <c r="R40" s="3"/>
      <c r="S40" s="3"/>
      <c r="T40" s="40"/>
    </row>
    <row r="41" spans="1:20" ht="15" customHeight="1" x14ac:dyDescent="0.4">
      <c r="A41" s="148"/>
      <c r="B41" s="238"/>
      <c r="C41" s="237"/>
      <c r="D41" s="100"/>
      <c r="E41" s="15"/>
      <c r="F41" s="15"/>
      <c r="G41" s="15"/>
      <c r="H41" s="15"/>
      <c r="I41" s="15"/>
      <c r="J41" s="15"/>
      <c r="K41" s="100"/>
      <c r="L41" s="100"/>
      <c r="M41" s="7"/>
      <c r="N41" s="7"/>
      <c r="O41" s="3"/>
      <c r="P41" s="3"/>
      <c r="Q41" s="3"/>
      <c r="R41" s="3"/>
      <c r="S41" s="3"/>
      <c r="T41" s="40"/>
    </row>
    <row r="42" spans="1:20" ht="15" customHeight="1" x14ac:dyDescent="0.4">
      <c r="A42" s="148"/>
      <c r="B42" s="238"/>
      <c r="C42" s="237"/>
      <c r="D42" s="100"/>
      <c r="E42" s="230" t="s">
        <v>239</v>
      </c>
      <c r="F42" s="230"/>
      <c r="G42" s="230"/>
      <c r="H42" s="230"/>
      <c r="I42" s="230"/>
      <c r="J42" s="15"/>
      <c r="K42" s="100"/>
      <c r="L42" s="100"/>
      <c r="M42" s="7"/>
      <c r="N42" s="7"/>
      <c r="O42" s="3"/>
      <c r="P42" s="3"/>
      <c r="Q42" s="3"/>
      <c r="R42" s="3"/>
      <c r="S42" s="3"/>
      <c r="T42" s="40"/>
    </row>
    <row r="43" spans="1:20" ht="15" customHeight="1" x14ac:dyDescent="0.4">
      <c r="A43" s="148"/>
      <c r="B43" s="238"/>
      <c r="C43" s="237"/>
      <c r="D43" s="100"/>
      <c r="E43" s="169" t="s">
        <v>238</v>
      </c>
      <c r="F43" s="169"/>
      <c r="G43" s="3"/>
      <c r="H43" s="232" t="s">
        <v>259</v>
      </c>
      <c r="I43" s="232"/>
      <c r="J43" s="13"/>
      <c r="K43" s="169" t="s">
        <v>248</v>
      </c>
      <c r="L43" s="169"/>
      <c r="M43" s="3"/>
      <c r="N43" s="3"/>
      <c r="O43" s="3"/>
      <c r="P43" s="3"/>
      <c r="Q43" s="3"/>
      <c r="R43" s="3"/>
      <c r="S43" s="3"/>
      <c r="T43" s="40"/>
    </row>
    <row r="44" spans="1:20" ht="15" customHeight="1" x14ac:dyDescent="0.4">
      <c r="A44" s="148"/>
      <c r="B44" s="238"/>
      <c r="C44" s="237"/>
      <c r="D44" s="100"/>
      <c r="E44" s="158">
        <f>P22</f>
        <v>6912</v>
      </c>
      <c r="F44" s="159"/>
      <c r="G44" s="20" t="s">
        <v>222</v>
      </c>
      <c r="H44" s="158">
        <v>231</v>
      </c>
      <c r="I44" s="159"/>
      <c r="J44" s="107"/>
      <c r="K44" s="158">
        <f>ROUNDUP(E44/231,0)</f>
        <v>30</v>
      </c>
      <c r="L44" s="159"/>
      <c r="M44" s="3"/>
      <c r="N44" s="99" t="s">
        <v>247</v>
      </c>
      <c r="O44" s="3"/>
      <c r="P44" s="3"/>
      <c r="Q44" s="3"/>
      <c r="R44" s="3"/>
      <c r="S44" s="3"/>
      <c r="T44" s="40"/>
    </row>
    <row r="45" spans="1:20" ht="15" customHeight="1" x14ac:dyDescent="0.4">
      <c r="A45" s="148"/>
      <c r="B45" s="238"/>
      <c r="C45" s="237"/>
      <c r="D45" s="100"/>
      <c r="E45" s="15"/>
      <c r="F45" s="15"/>
      <c r="G45" s="15"/>
      <c r="H45" s="15"/>
      <c r="I45" s="15"/>
      <c r="J45" s="15"/>
      <c r="K45" s="100"/>
      <c r="L45" s="100"/>
      <c r="M45" s="7"/>
      <c r="N45" s="7"/>
      <c r="O45" s="3"/>
      <c r="P45" s="3"/>
      <c r="Q45" s="3"/>
      <c r="R45" s="3"/>
      <c r="S45" s="3"/>
      <c r="T45" s="40"/>
    </row>
    <row r="46" spans="1:20" ht="15" customHeight="1" x14ac:dyDescent="0.4">
      <c r="A46" s="148"/>
      <c r="B46" s="238"/>
      <c r="C46" s="237"/>
      <c r="D46" s="100"/>
      <c r="E46" s="230" t="s">
        <v>239</v>
      </c>
      <c r="F46" s="230"/>
      <c r="G46" s="230"/>
      <c r="H46" s="230"/>
      <c r="I46" s="230"/>
      <c r="J46" s="15"/>
      <c r="K46" s="100"/>
      <c r="L46" s="100"/>
      <c r="M46" s="7"/>
      <c r="N46" s="7"/>
      <c r="O46" s="3"/>
      <c r="P46" s="3"/>
      <c r="Q46" s="3"/>
      <c r="R46" s="3"/>
      <c r="S46" s="3"/>
      <c r="T46" s="40"/>
    </row>
    <row r="47" spans="1:20" ht="15" customHeight="1" x14ac:dyDescent="0.4">
      <c r="A47" s="148"/>
      <c r="B47" s="238"/>
      <c r="C47" s="237"/>
      <c r="D47" s="100"/>
      <c r="E47" s="169" t="s">
        <v>238</v>
      </c>
      <c r="F47" s="169"/>
      <c r="G47" s="3"/>
      <c r="H47" s="232" t="s">
        <v>259</v>
      </c>
      <c r="I47" s="232"/>
      <c r="J47" s="13"/>
      <c r="K47" s="169" t="s">
        <v>248</v>
      </c>
      <c r="L47" s="169"/>
      <c r="M47" s="3"/>
      <c r="N47" s="3"/>
      <c r="O47" s="3"/>
      <c r="P47" s="3"/>
      <c r="Q47" s="3"/>
      <c r="R47" s="3"/>
      <c r="S47" s="3"/>
      <c r="T47" s="40"/>
    </row>
    <row r="48" spans="1:20" ht="15" customHeight="1" x14ac:dyDescent="0.4">
      <c r="A48" s="148"/>
      <c r="B48" s="238"/>
      <c r="C48" s="237"/>
      <c r="D48" s="100"/>
      <c r="E48" s="158">
        <f>P26</f>
        <v>6912</v>
      </c>
      <c r="F48" s="159"/>
      <c r="G48" s="20" t="s">
        <v>222</v>
      </c>
      <c r="H48" s="158">
        <v>231</v>
      </c>
      <c r="I48" s="159"/>
      <c r="J48" s="107"/>
      <c r="K48" s="158">
        <f>ROUNDUP(E48/231,0)</f>
        <v>30</v>
      </c>
      <c r="L48" s="159"/>
      <c r="M48" s="3"/>
      <c r="N48" s="99" t="s">
        <v>247</v>
      </c>
      <c r="O48" s="3"/>
      <c r="P48" s="3"/>
      <c r="Q48" s="3"/>
      <c r="R48" s="3"/>
      <c r="S48" s="3"/>
      <c r="T48" s="40"/>
    </row>
    <row r="49" spans="1:20" ht="15" customHeight="1" x14ac:dyDescent="0.4">
      <c r="A49" s="148"/>
      <c r="B49" s="238"/>
      <c r="C49" s="237"/>
      <c r="D49" s="100"/>
      <c r="E49" s="15"/>
      <c r="F49" s="15"/>
      <c r="G49" s="15"/>
      <c r="H49" s="15"/>
      <c r="I49" s="15"/>
      <c r="J49" s="15"/>
      <c r="K49" s="100"/>
      <c r="L49" s="100"/>
      <c r="M49" s="7"/>
      <c r="N49" s="7"/>
      <c r="O49" s="3"/>
      <c r="P49" s="3"/>
      <c r="Q49" s="3"/>
      <c r="R49" s="3"/>
      <c r="S49" s="3"/>
      <c r="T49" s="40"/>
    </row>
    <row r="50" spans="1:20" ht="15" customHeight="1" x14ac:dyDescent="0.4">
      <c r="A50" s="148"/>
      <c r="B50" s="238"/>
      <c r="C50" s="237"/>
      <c r="D50" s="100"/>
      <c r="E50" s="230" t="s">
        <v>239</v>
      </c>
      <c r="F50" s="230"/>
      <c r="G50" s="230"/>
      <c r="H50" s="230"/>
      <c r="I50" s="230"/>
      <c r="J50" s="15"/>
      <c r="K50" s="100"/>
      <c r="L50" s="100"/>
      <c r="M50" s="7"/>
      <c r="N50" s="7"/>
      <c r="O50" s="3"/>
      <c r="P50" s="3"/>
      <c r="Q50" s="3"/>
      <c r="R50" s="3"/>
      <c r="S50" s="3"/>
      <c r="T50" s="40"/>
    </row>
    <row r="51" spans="1:20" ht="15" customHeight="1" x14ac:dyDescent="0.4">
      <c r="A51" s="148"/>
      <c r="B51" s="238"/>
      <c r="C51" s="237"/>
      <c r="D51" s="100"/>
      <c r="E51" s="169" t="s">
        <v>238</v>
      </c>
      <c r="F51" s="169"/>
      <c r="G51" s="3"/>
      <c r="H51" s="232" t="s">
        <v>259</v>
      </c>
      <c r="I51" s="232"/>
      <c r="J51" s="13"/>
      <c r="K51" s="169" t="s">
        <v>248</v>
      </c>
      <c r="L51" s="169"/>
      <c r="M51" s="3"/>
      <c r="N51" s="3"/>
      <c r="O51" s="3"/>
      <c r="P51" s="3"/>
      <c r="Q51" s="3"/>
      <c r="R51" s="3"/>
      <c r="S51" s="3"/>
      <c r="T51" s="40"/>
    </row>
    <row r="52" spans="1:20" ht="15" customHeight="1" x14ac:dyDescent="0.4">
      <c r="A52" s="148"/>
      <c r="B52" s="238"/>
      <c r="C52" s="237"/>
      <c r="D52" s="100"/>
      <c r="E52" s="158">
        <f>P30</f>
        <v>6912</v>
      </c>
      <c r="F52" s="159"/>
      <c r="G52" s="20" t="s">
        <v>222</v>
      </c>
      <c r="H52" s="158">
        <v>231</v>
      </c>
      <c r="I52" s="159"/>
      <c r="J52" s="107"/>
      <c r="K52" s="158">
        <f>ROUNDUP(E52/231,0)</f>
        <v>30</v>
      </c>
      <c r="L52" s="159"/>
      <c r="M52" s="3"/>
      <c r="N52" s="99" t="s">
        <v>247</v>
      </c>
      <c r="O52" s="3"/>
      <c r="P52" s="3"/>
      <c r="Q52" s="3"/>
      <c r="R52" s="3"/>
      <c r="S52" s="3"/>
      <c r="T52" s="40"/>
    </row>
    <row r="53" spans="1:20" ht="15" customHeight="1" x14ac:dyDescent="0.4">
      <c r="A53" s="148"/>
      <c r="B53" s="238"/>
      <c r="C53" s="237"/>
      <c r="D53" s="100"/>
      <c r="E53" s="15"/>
      <c r="F53" s="15"/>
      <c r="G53" s="15"/>
      <c r="H53" s="15"/>
      <c r="I53" s="15"/>
      <c r="J53" s="15"/>
      <c r="K53" s="100"/>
      <c r="L53" s="100"/>
      <c r="M53" s="7"/>
      <c r="N53" s="7"/>
      <c r="O53" s="3"/>
      <c r="P53" s="3"/>
      <c r="Q53" s="3"/>
      <c r="R53" s="3"/>
      <c r="S53" s="3"/>
      <c r="T53" s="40"/>
    </row>
    <row r="54" spans="1:20" ht="15" customHeight="1" x14ac:dyDescent="0.4">
      <c r="A54" s="148"/>
      <c r="B54" s="238"/>
      <c r="C54" s="237"/>
      <c r="D54" s="100"/>
      <c r="E54" s="230" t="s">
        <v>239</v>
      </c>
      <c r="F54" s="230"/>
      <c r="G54" s="230"/>
      <c r="H54" s="230"/>
      <c r="I54" s="230"/>
      <c r="J54" s="15"/>
      <c r="K54" s="100"/>
      <c r="L54" s="100"/>
      <c r="M54" s="7"/>
      <c r="N54" s="7"/>
      <c r="O54" s="3"/>
      <c r="P54" s="3"/>
      <c r="Q54" s="3"/>
      <c r="R54" s="3"/>
      <c r="S54" s="3"/>
      <c r="T54" s="40"/>
    </row>
    <row r="55" spans="1:20" ht="15" customHeight="1" x14ac:dyDescent="0.4">
      <c r="A55" s="148"/>
      <c r="B55" s="238"/>
      <c r="C55" s="237"/>
      <c r="D55" s="100"/>
      <c r="E55" s="169" t="s">
        <v>238</v>
      </c>
      <c r="F55" s="169"/>
      <c r="G55" s="3"/>
      <c r="H55" s="232" t="s">
        <v>259</v>
      </c>
      <c r="I55" s="232"/>
      <c r="J55" s="13"/>
      <c r="K55" s="169" t="s">
        <v>248</v>
      </c>
      <c r="L55" s="169"/>
      <c r="M55" s="3"/>
      <c r="N55" s="3"/>
      <c r="O55" s="3"/>
      <c r="P55" s="3"/>
      <c r="Q55" s="3"/>
      <c r="R55" s="3"/>
      <c r="S55" s="3"/>
      <c r="T55" s="40"/>
    </row>
    <row r="56" spans="1:20" ht="15" customHeight="1" x14ac:dyDescent="0.4">
      <c r="A56" s="148"/>
      <c r="B56" s="238"/>
      <c r="C56" s="237"/>
      <c r="D56" s="100"/>
      <c r="E56" s="158">
        <f>P34</f>
        <v>6912</v>
      </c>
      <c r="F56" s="159"/>
      <c r="G56" s="20" t="s">
        <v>222</v>
      </c>
      <c r="H56" s="158">
        <v>231</v>
      </c>
      <c r="I56" s="159"/>
      <c r="J56" s="107"/>
      <c r="K56" s="158">
        <f>ROUNDUP(E56/231,0)</f>
        <v>30</v>
      </c>
      <c r="L56" s="159"/>
      <c r="M56" s="3"/>
      <c r="N56" s="99" t="s">
        <v>247</v>
      </c>
      <c r="O56" s="3"/>
      <c r="P56" s="3"/>
      <c r="Q56" s="3"/>
      <c r="R56" s="3"/>
      <c r="S56" s="3"/>
      <c r="T56" s="40"/>
    </row>
    <row r="57" spans="1:20" ht="15" customHeight="1" x14ac:dyDescent="0.4">
      <c r="A57" s="148"/>
      <c r="B57" s="3"/>
      <c r="C57" s="100"/>
      <c r="D57" s="100"/>
      <c r="E57" s="15"/>
      <c r="F57" s="15"/>
      <c r="G57" s="15"/>
      <c r="H57" s="15"/>
      <c r="I57" s="15"/>
      <c r="J57" s="15"/>
      <c r="K57" s="100"/>
      <c r="L57" s="100"/>
      <c r="M57" s="7"/>
      <c r="N57" s="7"/>
      <c r="O57" s="3"/>
      <c r="P57" s="3"/>
      <c r="Q57" s="3"/>
      <c r="R57" s="3"/>
      <c r="S57" s="3"/>
      <c r="T57" s="40"/>
    </row>
    <row r="58" spans="1:20" x14ac:dyDescent="0.4">
      <c r="A58" s="148"/>
      <c r="B58" s="3"/>
      <c r="C58" s="13"/>
      <c r="D58" s="15"/>
      <c r="E58" s="15"/>
      <c r="F58" s="15"/>
      <c r="G58" s="15"/>
      <c r="H58" s="15"/>
      <c r="I58" s="15"/>
      <c r="J58" s="15"/>
      <c r="K58" s="101"/>
      <c r="L58" s="102"/>
      <c r="M58" s="3"/>
      <c r="N58" s="3"/>
      <c r="O58" s="3"/>
      <c r="P58" s="3"/>
      <c r="Q58" s="3"/>
      <c r="R58" s="3"/>
      <c r="S58" s="3"/>
      <c r="T58" s="40"/>
    </row>
    <row r="59" spans="1:20" x14ac:dyDescent="0.4">
      <c r="A59" s="149"/>
      <c r="B59" s="5"/>
      <c r="C59" s="14"/>
      <c r="D59" s="5"/>
      <c r="E59" s="5"/>
      <c r="F59" s="5"/>
      <c r="G59" s="5"/>
      <c r="H59" s="5"/>
      <c r="I59" s="5"/>
      <c r="J59" s="5"/>
      <c r="K59" s="103"/>
      <c r="L59" s="30"/>
      <c r="M59" s="5"/>
      <c r="N59" s="5"/>
      <c r="O59" s="12"/>
      <c r="P59" s="12"/>
      <c r="Q59" s="12"/>
      <c r="R59" s="12"/>
      <c r="S59" s="12"/>
      <c r="T59" s="46"/>
    </row>
    <row r="60" spans="1:20" x14ac:dyDescent="0.4">
      <c r="A60" s="147">
        <v>3</v>
      </c>
      <c r="B60" s="37" t="s">
        <v>255</v>
      </c>
      <c r="C60" s="38"/>
      <c r="D60" s="38"/>
      <c r="E60" s="37"/>
      <c r="F60" s="37"/>
      <c r="G60" s="37"/>
      <c r="H60" s="37"/>
      <c r="I60" s="3"/>
      <c r="J60" s="3"/>
      <c r="K60" s="3"/>
      <c r="L60" s="3"/>
      <c r="M60" s="3"/>
      <c r="N60" s="3"/>
      <c r="O60" s="18"/>
      <c r="P60" s="3"/>
      <c r="Q60" s="3"/>
      <c r="R60" s="3"/>
      <c r="S60" s="3"/>
      <c r="T60" s="40"/>
    </row>
    <row r="61" spans="1:20" ht="14.5" customHeight="1" x14ac:dyDescent="0.4">
      <c r="A61" s="148"/>
      <c r="B61" s="3"/>
      <c r="C61" s="15"/>
      <c r="D61" s="15"/>
      <c r="E61" s="15"/>
      <c r="F61" s="15"/>
      <c r="G61" s="15"/>
      <c r="H61" s="15"/>
      <c r="I61" s="15"/>
      <c r="J61" s="15"/>
      <c r="K61" s="15"/>
      <c r="L61" s="3"/>
      <c r="M61" s="3"/>
      <c r="N61" s="3"/>
      <c r="O61" s="3"/>
      <c r="P61" s="3"/>
      <c r="Q61" s="3"/>
      <c r="R61" s="3"/>
      <c r="S61" s="3"/>
      <c r="T61" s="40"/>
    </row>
    <row r="62" spans="1:20" ht="14.5" customHeight="1" x14ac:dyDescent="0.4">
      <c r="A62" s="148"/>
      <c r="B62" s="228" t="s">
        <v>251</v>
      </c>
      <c r="C62" s="229"/>
      <c r="D62" s="15"/>
      <c r="E62" s="230" t="s">
        <v>239</v>
      </c>
      <c r="F62" s="230"/>
      <c r="G62" s="230"/>
      <c r="H62" s="230"/>
      <c r="I62" s="230"/>
      <c r="J62" s="15"/>
      <c r="K62" s="100"/>
      <c r="L62" s="100"/>
      <c r="M62" s="7"/>
      <c r="N62" s="7"/>
      <c r="O62" s="3"/>
      <c r="P62" s="3"/>
      <c r="Q62" s="3"/>
      <c r="R62" s="3"/>
      <c r="S62" s="3"/>
      <c r="T62" s="40"/>
    </row>
    <row r="63" spans="1:20" ht="14.5" customHeight="1" x14ac:dyDescent="0.4">
      <c r="A63" s="148"/>
      <c r="B63" s="228"/>
      <c r="C63" s="229"/>
      <c r="D63" s="15"/>
      <c r="E63" s="169" t="s">
        <v>238</v>
      </c>
      <c r="F63" s="169"/>
      <c r="G63" s="3"/>
      <c r="H63" s="232" t="s">
        <v>236</v>
      </c>
      <c r="I63" s="232"/>
      <c r="J63" s="13"/>
      <c r="K63" s="169" t="s">
        <v>248</v>
      </c>
      <c r="L63" s="169"/>
      <c r="M63" s="3"/>
      <c r="N63" s="3"/>
      <c r="O63" s="3"/>
      <c r="P63" s="3"/>
      <c r="Q63" s="3"/>
      <c r="R63" s="3"/>
      <c r="S63" s="3"/>
      <c r="T63" s="40"/>
    </row>
    <row r="64" spans="1:20" ht="14.5" customHeight="1" x14ac:dyDescent="0.4">
      <c r="A64" s="148"/>
      <c r="B64" s="228"/>
      <c r="C64" s="229"/>
      <c r="D64" s="15"/>
      <c r="E64" s="158">
        <f>K40</f>
        <v>30</v>
      </c>
      <c r="F64" s="159"/>
      <c r="G64" s="20" t="s">
        <v>6</v>
      </c>
      <c r="H64" s="235">
        <v>0.75</v>
      </c>
      <c r="I64" s="236"/>
      <c r="J64" s="107"/>
      <c r="K64" s="158">
        <f>ROUNDUP(E64*H64,0)</f>
        <v>23</v>
      </c>
      <c r="L64" s="159"/>
      <c r="M64" s="3"/>
      <c r="N64" s="99" t="s">
        <v>247</v>
      </c>
      <c r="O64" s="3"/>
      <c r="P64" s="3"/>
      <c r="Q64" s="3"/>
      <c r="R64" s="3"/>
      <c r="S64" s="3"/>
      <c r="T64" s="40"/>
    </row>
    <row r="65" spans="1:20" ht="14.5" customHeight="1" x14ac:dyDescent="0.4">
      <c r="A65" s="148"/>
      <c r="B65" s="228"/>
      <c r="C65" s="229"/>
      <c r="D65" s="15"/>
      <c r="E65" s="15"/>
      <c r="F65" s="15"/>
      <c r="G65" s="15"/>
      <c r="H65" s="15"/>
      <c r="I65" s="15"/>
      <c r="J65" s="15"/>
      <c r="K65" s="15"/>
      <c r="L65" s="3"/>
      <c r="M65" s="3"/>
      <c r="N65" s="3"/>
      <c r="O65" s="3"/>
      <c r="P65" s="3"/>
      <c r="Q65" s="3"/>
      <c r="R65" s="3"/>
      <c r="S65" s="3"/>
      <c r="T65" s="40"/>
    </row>
    <row r="66" spans="1:20" ht="14.5" customHeight="1" x14ac:dyDescent="0.4">
      <c r="A66" s="148"/>
      <c r="B66" s="228"/>
      <c r="C66" s="229"/>
      <c r="D66" s="15"/>
      <c r="E66" s="230" t="s">
        <v>239</v>
      </c>
      <c r="F66" s="230"/>
      <c r="G66" s="230"/>
      <c r="H66" s="230"/>
      <c r="I66" s="230"/>
      <c r="J66" s="15"/>
      <c r="K66" s="100"/>
      <c r="L66" s="100"/>
      <c r="M66" s="7"/>
      <c r="N66" s="7"/>
      <c r="O66" s="3"/>
      <c r="P66" s="3"/>
      <c r="Q66" s="3"/>
      <c r="R66" s="3"/>
      <c r="S66" s="3"/>
      <c r="T66" s="40"/>
    </row>
    <row r="67" spans="1:20" ht="14.5" customHeight="1" x14ac:dyDescent="0.4">
      <c r="A67" s="148"/>
      <c r="B67" s="228"/>
      <c r="C67" s="229"/>
      <c r="D67" s="15"/>
      <c r="E67" s="169" t="s">
        <v>238</v>
      </c>
      <c r="F67" s="169"/>
      <c r="G67" s="3"/>
      <c r="H67" s="232" t="s">
        <v>236</v>
      </c>
      <c r="I67" s="232"/>
      <c r="J67" s="13"/>
      <c r="K67" s="169" t="s">
        <v>248</v>
      </c>
      <c r="L67" s="169"/>
      <c r="M67" s="3"/>
      <c r="N67" s="3"/>
      <c r="O67" s="3"/>
      <c r="P67" s="3"/>
      <c r="Q67" s="3"/>
      <c r="R67" s="3"/>
      <c r="S67" s="3"/>
      <c r="T67" s="40"/>
    </row>
    <row r="68" spans="1:20" ht="14.5" customHeight="1" x14ac:dyDescent="0.4">
      <c r="A68" s="148"/>
      <c r="B68" s="228"/>
      <c r="C68" s="229"/>
      <c r="D68" s="15"/>
      <c r="E68" s="158">
        <f>K44</f>
        <v>30</v>
      </c>
      <c r="F68" s="159"/>
      <c r="G68" s="20" t="s">
        <v>6</v>
      </c>
      <c r="H68" s="235">
        <v>0.75</v>
      </c>
      <c r="I68" s="236"/>
      <c r="J68" s="107"/>
      <c r="K68" s="158">
        <f>ROUNDUP(E68*H68,0)</f>
        <v>23</v>
      </c>
      <c r="L68" s="159"/>
      <c r="M68" s="3"/>
      <c r="N68" s="99" t="s">
        <v>247</v>
      </c>
      <c r="O68" s="3"/>
      <c r="P68" s="3"/>
      <c r="Q68" s="3"/>
      <c r="R68" s="3"/>
      <c r="S68" s="3"/>
      <c r="T68" s="40"/>
    </row>
    <row r="69" spans="1:20" ht="14.5" customHeight="1" x14ac:dyDescent="0.4">
      <c r="A69" s="148"/>
      <c r="B69" s="228"/>
      <c r="C69" s="229"/>
      <c r="D69" s="15"/>
      <c r="E69" s="15"/>
      <c r="F69" s="15"/>
      <c r="G69" s="15"/>
      <c r="H69" s="15"/>
      <c r="I69" s="15"/>
      <c r="J69" s="15"/>
      <c r="K69" s="15"/>
      <c r="L69" s="3"/>
      <c r="M69" s="3"/>
      <c r="N69" s="3"/>
      <c r="O69" s="3"/>
      <c r="P69" s="3"/>
      <c r="Q69" s="3"/>
      <c r="R69" s="3"/>
      <c r="S69" s="3"/>
      <c r="T69" s="40"/>
    </row>
    <row r="70" spans="1:20" ht="14.5" customHeight="1" x14ac:dyDescent="0.4">
      <c r="A70" s="148"/>
      <c r="B70" s="228"/>
      <c r="C70" s="229"/>
      <c r="D70" s="15"/>
      <c r="E70" s="230" t="s">
        <v>239</v>
      </c>
      <c r="F70" s="230"/>
      <c r="G70" s="230"/>
      <c r="H70" s="230"/>
      <c r="I70" s="230"/>
      <c r="J70" s="15"/>
      <c r="K70" s="100"/>
      <c r="L70" s="100"/>
      <c r="M70" s="7"/>
      <c r="N70" s="7"/>
      <c r="O70" s="3"/>
      <c r="P70" s="3"/>
      <c r="Q70" s="3"/>
      <c r="R70" s="3"/>
      <c r="S70" s="3"/>
      <c r="T70" s="40"/>
    </row>
    <row r="71" spans="1:20" ht="14.5" customHeight="1" x14ac:dyDescent="0.4">
      <c r="A71" s="148"/>
      <c r="B71" s="228"/>
      <c r="C71" s="229"/>
      <c r="D71" s="15"/>
      <c r="E71" s="169" t="s">
        <v>238</v>
      </c>
      <c r="F71" s="169"/>
      <c r="G71" s="3"/>
      <c r="H71" s="232" t="s">
        <v>236</v>
      </c>
      <c r="I71" s="232"/>
      <c r="J71" s="13"/>
      <c r="K71" s="169" t="s">
        <v>248</v>
      </c>
      <c r="L71" s="169"/>
      <c r="M71" s="3"/>
      <c r="N71" s="3"/>
      <c r="O71" s="3"/>
      <c r="P71" s="3"/>
      <c r="Q71" s="3"/>
      <c r="R71" s="3"/>
      <c r="S71" s="3"/>
      <c r="T71" s="40"/>
    </row>
    <row r="72" spans="1:20" ht="14.5" customHeight="1" x14ac:dyDescent="0.4">
      <c r="A72" s="148"/>
      <c r="B72" s="228"/>
      <c r="C72" s="229"/>
      <c r="D72" s="15"/>
      <c r="E72" s="158">
        <f>K48</f>
        <v>30</v>
      </c>
      <c r="F72" s="159"/>
      <c r="G72" s="20" t="s">
        <v>6</v>
      </c>
      <c r="H72" s="235">
        <v>0.75</v>
      </c>
      <c r="I72" s="236"/>
      <c r="J72" s="107"/>
      <c r="K72" s="158">
        <f>ROUNDUP(E72*H72,0)</f>
        <v>23</v>
      </c>
      <c r="L72" s="159"/>
      <c r="M72" s="3"/>
      <c r="N72" s="99" t="s">
        <v>247</v>
      </c>
      <c r="O72" s="3"/>
      <c r="P72" s="3"/>
      <c r="Q72" s="3"/>
      <c r="R72" s="3"/>
      <c r="S72" s="3"/>
      <c r="T72" s="40"/>
    </row>
    <row r="73" spans="1:20" ht="14.5" customHeight="1" x14ac:dyDescent="0.4">
      <c r="A73" s="148"/>
      <c r="B73" s="228"/>
      <c r="C73" s="229"/>
      <c r="D73" s="15"/>
      <c r="E73" s="15"/>
      <c r="F73" s="15"/>
      <c r="G73" s="15"/>
      <c r="H73" s="15"/>
      <c r="I73" s="15"/>
      <c r="J73" s="15"/>
      <c r="K73" s="15"/>
      <c r="L73" s="3"/>
      <c r="M73" s="3"/>
      <c r="N73" s="3"/>
      <c r="O73" s="3"/>
      <c r="P73" s="3"/>
      <c r="Q73" s="3"/>
      <c r="R73" s="3"/>
      <c r="S73" s="3"/>
      <c r="T73" s="40"/>
    </row>
    <row r="74" spans="1:20" ht="14.5" customHeight="1" x14ac:dyDescent="0.4">
      <c r="A74" s="148"/>
      <c r="B74" s="228"/>
      <c r="C74" s="229"/>
      <c r="D74" s="15"/>
      <c r="E74" s="230" t="s">
        <v>239</v>
      </c>
      <c r="F74" s="230"/>
      <c r="G74" s="230"/>
      <c r="H74" s="230"/>
      <c r="I74" s="230"/>
      <c r="J74" s="15"/>
      <c r="K74" s="100"/>
      <c r="L74" s="100"/>
      <c r="M74" s="7"/>
      <c r="N74" s="7"/>
      <c r="O74" s="3"/>
      <c r="P74" s="3"/>
      <c r="Q74" s="3"/>
      <c r="R74" s="3"/>
      <c r="S74" s="3"/>
      <c r="T74" s="40"/>
    </row>
    <row r="75" spans="1:20" ht="14.5" customHeight="1" x14ac:dyDescent="0.4">
      <c r="A75" s="148"/>
      <c r="B75" s="228"/>
      <c r="C75" s="229"/>
      <c r="D75" s="15"/>
      <c r="E75" s="169" t="s">
        <v>238</v>
      </c>
      <c r="F75" s="169"/>
      <c r="G75" s="3"/>
      <c r="H75" s="232" t="s">
        <v>236</v>
      </c>
      <c r="I75" s="232"/>
      <c r="J75" s="13"/>
      <c r="K75" s="169" t="s">
        <v>248</v>
      </c>
      <c r="L75" s="169"/>
      <c r="M75" s="3"/>
      <c r="N75" s="3"/>
      <c r="O75" s="3"/>
      <c r="P75" s="3"/>
      <c r="Q75" s="3"/>
      <c r="R75" s="3"/>
      <c r="S75" s="3"/>
      <c r="T75" s="40"/>
    </row>
    <row r="76" spans="1:20" ht="14.5" customHeight="1" x14ac:dyDescent="0.4">
      <c r="A76" s="148"/>
      <c r="B76" s="228"/>
      <c r="C76" s="229"/>
      <c r="D76" s="15"/>
      <c r="E76" s="158">
        <f>K52</f>
        <v>30</v>
      </c>
      <c r="F76" s="159"/>
      <c r="G76" s="20" t="s">
        <v>6</v>
      </c>
      <c r="H76" s="235">
        <v>0.75</v>
      </c>
      <c r="I76" s="236"/>
      <c r="J76" s="107"/>
      <c r="K76" s="158">
        <f>ROUNDUP(E76*H76,0)</f>
        <v>23</v>
      </c>
      <c r="L76" s="159"/>
      <c r="M76" s="3"/>
      <c r="N76" s="99" t="s">
        <v>247</v>
      </c>
      <c r="O76" s="3"/>
      <c r="P76" s="3"/>
      <c r="Q76" s="3"/>
      <c r="R76" s="3"/>
      <c r="S76" s="3"/>
      <c r="T76" s="40"/>
    </row>
    <row r="77" spans="1:20" ht="14.5" customHeight="1" x14ac:dyDescent="0.4">
      <c r="A77" s="148"/>
      <c r="B77" s="228"/>
      <c r="C77" s="229"/>
      <c r="D77" s="15"/>
      <c r="E77" s="15"/>
      <c r="F77" s="15"/>
      <c r="G77" s="15"/>
      <c r="H77" s="15"/>
      <c r="I77" s="15"/>
      <c r="J77" s="15"/>
      <c r="K77" s="15"/>
      <c r="L77" s="3"/>
      <c r="M77" s="3"/>
      <c r="N77" s="3"/>
      <c r="O77" s="3"/>
      <c r="P77" s="3"/>
      <c r="Q77" s="3"/>
      <c r="R77" s="3"/>
      <c r="S77" s="3"/>
      <c r="T77" s="40"/>
    </row>
    <row r="78" spans="1:20" ht="14.5" customHeight="1" x14ac:dyDescent="0.4">
      <c r="A78" s="148"/>
      <c r="B78" s="228"/>
      <c r="C78" s="229"/>
      <c r="D78" s="15"/>
      <c r="E78" s="230" t="s">
        <v>239</v>
      </c>
      <c r="F78" s="230"/>
      <c r="G78" s="230"/>
      <c r="H78" s="230"/>
      <c r="I78" s="230"/>
      <c r="J78" s="15"/>
      <c r="K78" s="100"/>
      <c r="L78" s="100"/>
      <c r="M78" s="7"/>
      <c r="N78" s="7"/>
      <c r="O78" s="3"/>
      <c r="P78" s="3"/>
      <c r="Q78" s="3"/>
      <c r="R78" s="3"/>
      <c r="S78" s="3"/>
      <c r="T78" s="40"/>
    </row>
    <row r="79" spans="1:20" x14ac:dyDescent="0.4">
      <c r="A79" s="148"/>
      <c r="B79" s="228"/>
      <c r="C79" s="229"/>
      <c r="D79" s="15"/>
      <c r="E79" s="169" t="s">
        <v>238</v>
      </c>
      <c r="F79" s="169"/>
      <c r="G79" s="3"/>
      <c r="H79" s="232" t="s">
        <v>236</v>
      </c>
      <c r="I79" s="232"/>
      <c r="J79" s="13"/>
      <c r="K79" s="169" t="s">
        <v>248</v>
      </c>
      <c r="L79" s="169"/>
      <c r="M79" s="3"/>
      <c r="N79" s="3"/>
      <c r="O79" s="3"/>
      <c r="P79" s="3"/>
      <c r="Q79" s="3"/>
      <c r="R79" s="3"/>
      <c r="S79" s="3"/>
      <c r="T79" s="40"/>
    </row>
    <row r="80" spans="1:20" x14ac:dyDescent="0.4">
      <c r="A80" s="148"/>
      <c r="B80" s="228"/>
      <c r="C80" s="229"/>
      <c r="D80" s="15"/>
      <c r="E80" s="158">
        <f>K56</f>
        <v>30</v>
      </c>
      <c r="F80" s="159"/>
      <c r="G80" s="20" t="s">
        <v>6</v>
      </c>
      <c r="H80" s="235">
        <v>0.75</v>
      </c>
      <c r="I80" s="236"/>
      <c r="J80" s="107"/>
      <c r="K80" s="158">
        <f>ROUNDUP(E80*H80,0)</f>
        <v>23</v>
      </c>
      <c r="L80" s="159"/>
      <c r="M80" s="3"/>
      <c r="N80" s="99" t="s">
        <v>247</v>
      </c>
      <c r="O80" s="3"/>
      <c r="P80" s="3"/>
      <c r="Q80" s="3"/>
      <c r="R80" s="3"/>
      <c r="S80" s="3"/>
      <c r="T80" s="40"/>
    </row>
    <row r="81" spans="1:20" ht="33" customHeight="1" x14ac:dyDescent="0.4">
      <c r="A81" s="148"/>
      <c r="B81" s="228"/>
      <c r="C81" s="229"/>
      <c r="D81" s="15"/>
      <c r="E81" s="15"/>
      <c r="F81" s="15"/>
      <c r="G81" s="15"/>
      <c r="H81" s="15"/>
      <c r="I81" s="15"/>
      <c r="J81" s="15"/>
      <c r="K81" s="15"/>
      <c r="L81" s="3"/>
      <c r="M81" s="3"/>
      <c r="N81" s="3"/>
      <c r="O81" s="3"/>
      <c r="P81" s="3"/>
      <c r="Q81" s="3"/>
      <c r="R81" s="3"/>
      <c r="S81" s="3"/>
      <c r="T81" s="40"/>
    </row>
    <row r="82" spans="1:20" x14ac:dyDescent="0.4">
      <c r="A82" s="149"/>
      <c r="B82" s="5"/>
      <c r="C82" s="104"/>
      <c r="D82" s="104"/>
      <c r="E82" s="104"/>
      <c r="F82" s="104"/>
      <c r="G82" s="104"/>
      <c r="H82" s="104"/>
      <c r="I82" s="104"/>
      <c r="J82" s="104"/>
      <c r="K82" s="104"/>
      <c r="L82" s="5"/>
      <c r="M82" s="5"/>
      <c r="N82" s="5"/>
      <c r="O82" s="5"/>
      <c r="P82" s="5"/>
      <c r="Q82" s="5"/>
      <c r="R82" s="5"/>
      <c r="S82" s="5"/>
      <c r="T82" s="43"/>
    </row>
    <row r="83" spans="1:20" x14ac:dyDescent="0.4">
      <c r="A83" s="147">
        <v>4</v>
      </c>
      <c r="B83" s="38" t="s">
        <v>256</v>
      </c>
      <c r="C83" s="38"/>
      <c r="D83" s="38"/>
      <c r="E83" s="38"/>
      <c r="F83" s="38"/>
      <c r="G83" s="38"/>
      <c r="H83" s="3"/>
      <c r="I83" s="3"/>
      <c r="J83" s="3"/>
      <c r="K83" s="3"/>
      <c r="L83" s="3"/>
      <c r="M83" s="3"/>
      <c r="N83" s="3"/>
      <c r="O83" s="18"/>
      <c r="P83" s="3"/>
      <c r="Q83" s="3"/>
      <c r="R83" s="3"/>
      <c r="S83" s="3"/>
      <c r="T83" s="40"/>
    </row>
    <row r="84" spans="1:20" x14ac:dyDescent="0.4">
      <c r="A84" s="148"/>
      <c r="B84" s="3"/>
      <c r="C84" s="3"/>
      <c r="D84" s="3"/>
      <c r="E84" s="3"/>
      <c r="F84" s="3"/>
      <c r="G84" s="3"/>
      <c r="H84" s="3"/>
      <c r="I84" s="3"/>
      <c r="J84" s="3"/>
      <c r="K84" s="98"/>
      <c r="L84" s="98"/>
      <c r="M84" s="3"/>
      <c r="N84" s="3"/>
      <c r="O84" s="3"/>
      <c r="P84" s="3"/>
      <c r="Q84" s="3"/>
      <c r="R84" s="3"/>
      <c r="S84" s="3"/>
      <c r="T84" s="40"/>
    </row>
    <row r="85" spans="1:20" x14ac:dyDescent="0.4">
      <c r="A85" s="148"/>
      <c r="B85" s="228" t="s">
        <v>252</v>
      </c>
      <c r="C85" s="237"/>
      <c r="D85" s="3"/>
      <c r="E85" s="230" t="s">
        <v>239</v>
      </c>
      <c r="F85" s="230"/>
      <c r="G85" s="230"/>
      <c r="H85" s="230"/>
      <c r="I85" s="230"/>
      <c r="J85" s="15"/>
      <c r="K85" s="100"/>
      <c r="L85" s="100"/>
      <c r="M85" s="7"/>
      <c r="N85" s="7"/>
      <c r="O85" s="3"/>
      <c r="P85" s="3"/>
      <c r="Q85" s="3"/>
      <c r="R85" s="3"/>
      <c r="S85" s="3"/>
      <c r="T85" s="40"/>
    </row>
    <row r="86" spans="1:20" x14ac:dyDescent="0.4">
      <c r="A86" s="148"/>
      <c r="B86" s="238"/>
      <c r="C86" s="237"/>
      <c r="D86" s="3"/>
      <c r="E86" s="231" t="s">
        <v>248</v>
      </c>
      <c r="F86" s="231"/>
      <c r="G86" s="3"/>
      <c r="H86" s="232" t="s">
        <v>257</v>
      </c>
      <c r="I86" s="232"/>
      <c r="J86" s="13"/>
      <c r="K86" s="169" t="s">
        <v>248</v>
      </c>
      <c r="L86" s="169"/>
      <c r="M86" s="3"/>
      <c r="N86" s="3"/>
      <c r="O86" s="3"/>
      <c r="P86" s="3"/>
      <c r="Q86" s="3"/>
      <c r="R86" s="3"/>
      <c r="S86" s="3"/>
      <c r="T86" s="40"/>
    </row>
    <row r="87" spans="1:20" x14ac:dyDescent="0.4">
      <c r="A87" s="148"/>
      <c r="B87" s="238"/>
      <c r="C87" s="237"/>
      <c r="D87" s="3"/>
      <c r="E87" s="233">
        <f>K64</f>
        <v>23</v>
      </c>
      <c r="F87" s="234"/>
      <c r="G87" s="20" t="s">
        <v>222</v>
      </c>
      <c r="H87" s="158">
        <v>1</v>
      </c>
      <c r="I87" s="159"/>
      <c r="J87" s="107"/>
      <c r="K87" s="158">
        <f>ROUNDUP(E87/H87,0)</f>
        <v>23</v>
      </c>
      <c r="L87" s="159"/>
      <c r="M87" s="3"/>
      <c r="N87" s="99" t="s">
        <v>258</v>
      </c>
      <c r="O87" s="3"/>
      <c r="P87" s="3"/>
      <c r="Q87" s="3"/>
      <c r="R87" s="3"/>
      <c r="S87" s="3"/>
      <c r="T87" s="40"/>
    </row>
    <row r="88" spans="1:20" x14ac:dyDescent="0.4">
      <c r="A88" s="148"/>
      <c r="B88" s="238"/>
      <c r="C88" s="237"/>
      <c r="D88" s="3"/>
      <c r="E88" s="3"/>
      <c r="F88" s="3"/>
      <c r="G88" s="3"/>
      <c r="H88" s="3"/>
      <c r="I88" s="3"/>
      <c r="J88" s="3"/>
      <c r="K88" s="98"/>
      <c r="L88" s="98"/>
      <c r="M88" s="3"/>
      <c r="N88" s="3"/>
      <c r="O88" s="3"/>
      <c r="P88" s="3"/>
      <c r="Q88" s="3"/>
      <c r="R88" s="3"/>
      <c r="S88" s="3"/>
      <c r="T88" s="40"/>
    </row>
    <row r="89" spans="1:20" x14ac:dyDescent="0.4">
      <c r="A89" s="148"/>
      <c r="B89" s="238"/>
      <c r="C89" s="237"/>
      <c r="D89" s="3"/>
      <c r="E89" s="230" t="s">
        <v>239</v>
      </c>
      <c r="F89" s="230"/>
      <c r="G89" s="230"/>
      <c r="H89" s="230"/>
      <c r="I89" s="230"/>
      <c r="J89" s="15"/>
      <c r="K89" s="100"/>
      <c r="L89" s="100"/>
      <c r="M89" s="7"/>
      <c r="N89" s="7"/>
      <c r="O89" s="3"/>
      <c r="P89" s="3"/>
      <c r="Q89" s="3"/>
      <c r="R89" s="3"/>
      <c r="S89" s="3"/>
      <c r="T89" s="40"/>
    </row>
    <row r="90" spans="1:20" x14ac:dyDescent="0.4">
      <c r="A90" s="148"/>
      <c r="B90" s="238"/>
      <c r="C90" s="237"/>
      <c r="D90" s="3"/>
      <c r="E90" s="231" t="s">
        <v>248</v>
      </c>
      <c r="F90" s="231"/>
      <c r="G90" s="3"/>
      <c r="H90" s="232" t="s">
        <v>257</v>
      </c>
      <c r="I90" s="232"/>
      <c r="J90" s="13"/>
      <c r="K90" s="169" t="s">
        <v>248</v>
      </c>
      <c r="L90" s="169"/>
      <c r="M90" s="3"/>
      <c r="N90" s="3"/>
      <c r="O90" s="3"/>
      <c r="P90" s="3"/>
      <c r="Q90" s="3"/>
      <c r="R90" s="3"/>
      <c r="S90" s="3"/>
      <c r="T90" s="40"/>
    </row>
    <row r="91" spans="1:20" x14ac:dyDescent="0.4">
      <c r="A91" s="148"/>
      <c r="B91" s="238"/>
      <c r="C91" s="237"/>
      <c r="D91" s="3"/>
      <c r="E91" s="233">
        <f>K68</f>
        <v>23</v>
      </c>
      <c r="F91" s="234"/>
      <c r="G91" s="20" t="s">
        <v>222</v>
      </c>
      <c r="H91" s="158">
        <v>1</v>
      </c>
      <c r="I91" s="159"/>
      <c r="J91" s="107"/>
      <c r="K91" s="158">
        <f>ROUNDUP(E91/H91,0)</f>
        <v>23</v>
      </c>
      <c r="L91" s="159"/>
      <c r="M91" s="3"/>
      <c r="N91" s="99" t="s">
        <v>258</v>
      </c>
      <c r="O91" s="3"/>
      <c r="P91" s="3"/>
      <c r="Q91" s="3"/>
      <c r="R91" s="3"/>
      <c r="S91" s="3"/>
      <c r="T91" s="40"/>
    </row>
    <row r="92" spans="1:20" x14ac:dyDescent="0.4">
      <c r="A92" s="148"/>
      <c r="B92" s="238"/>
      <c r="C92" s="237"/>
      <c r="D92" s="3"/>
      <c r="E92" s="3"/>
      <c r="F92" s="3"/>
      <c r="G92" s="3"/>
      <c r="H92" s="3"/>
      <c r="I92" s="3"/>
      <c r="J92" s="3"/>
      <c r="K92" s="98"/>
      <c r="L92" s="98"/>
      <c r="M92" s="3"/>
      <c r="N92" s="3"/>
      <c r="O92" s="3"/>
      <c r="P92" s="3"/>
      <c r="Q92" s="3"/>
      <c r="R92" s="3"/>
      <c r="S92" s="3"/>
      <c r="T92" s="40"/>
    </row>
    <row r="93" spans="1:20" x14ac:dyDescent="0.4">
      <c r="A93" s="148"/>
      <c r="B93" s="238"/>
      <c r="C93" s="237"/>
      <c r="D93" s="3"/>
      <c r="E93" s="230" t="s">
        <v>239</v>
      </c>
      <c r="F93" s="230"/>
      <c r="G93" s="230"/>
      <c r="H93" s="230"/>
      <c r="I93" s="230"/>
      <c r="J93" s="15"/>
      <c r="K93" s="100"/>
      <c r="L93" s="100"/>
      <c r="M93" s="7"/>
      <c r="N93" s="7"/>
      <c r="O93" s="3"/>
      <c r="P93" s="3"/>
      <c r="Q93" s="3"/>
      <c r="R93" s="3"/>
      <c r="S93" s="3"/>
      <c r="T93" s="40"/>
    </row>
    <row r="94" spans="1:20" x14ac:dyDescent="0.4">
      <c r="A94" s="148"/>
      <c r="B94" s="238"/>
      <c r="C94" s="237"/>
      <c r="D94" s="3"/>
      <c r="E94" s="231" t="s">
        <v>248</v>
      </c>
      <c r="F94" s="231"/>
      <c r="G94" s="3"/>
      <c r="H94" s="232" t="s">
        <v>257</v>
      </c>
      <c r="I94" s="232"/>
      <c r="J94" s="13"/>
      <c r="K94" s="169" t="s">
        <v>248</v>
      </c>
      <c r="L94" s="169"/>
      <c r="M94" s="3"/>
      <c r="N94" s="3"/>
      <c r="O94" s="3"/>
      <c r="P94" s="3"/>
      <c r="Q94" s="3"/>
      <c r="R94" s="3"/>
      <c r="S94" s="3"/>
      <c r="T94" s="40"/>
    </row>
    <row r="95" spans="1:20" x14ac:dyDescent="0.4">
      <c r="A95" s="148"/>
      <c r="B95" s="238"/>
      <c r="C95" s="237"/>
      <c r="D95" s="3"/>
      <c r="E95" s="233">
        <f>K72</f>
        <v>23</v>
      </c>
      <c r="F95" s="234"/>
      <c r="G95" s="20" t="s">
        <v>222</v>
      </c>
      <c r="H95" s="158">
        <v>1</v>
      </c>
      <c r="I95" s="159"/>
      <c r="J95" s="107"/>
      <c r="K95" s="158">
        <f>ROUNDUP(E95/H95,0)</f>
        <v>23</v>
      </c>
      <c r="L95" s="159"/>
      <c r="M95" s="3"/>
      <c r="N95" s="99" t="s">
        <v>258</v>
      </c>
      <c r="O95" s="3"/>
      <c r="P95" s="3"/>
      <c r="Q95" s="3"/>
      <c r="R95" s="3"/>
      <c r="S95" s="3"/>
      <c r="T95" s="40"/>
    </row>
    <row r="96" spans="1:20" x14ac:dyDescent="0.4">
      <c r="A96" s="148"/>
      <c r="B96" s="238"/>
      <c r="C96" s="237"/>
      <c r="D96" s="3"/>
      <c r="E96" s="3"/>
      <c r="F96" s="3"/>
      <c r="G96" s="3"/>
      <c r="H96" s="3"/>
      <c r="I96" s="3"/>
      <c r="J96" s="3"/>
      <c r="K96" s="98"/>
      <c r="L96" s="98"/>
      <c r="M96" s="3"/>
      <c r="N96" s="3"/>
      <c r="O96" s="3"/>
      <c r="P96" s="3"/>
      <c r="Q96" s="3"/>
      <c r="R96" s="3"/>
      <c r="S96" s="3"/>
      <c r="T96" s="40"/>
    </row>
    <row r="97" spans="1:20" x14ac:dyDescent="0.4">
      <c r="A97" s="148"/>
      <c r="B97" s="238"/>
      <c r="C97" s="237"/>
      <c r="D97" s="3"/>
      <c r="E97" s="230" t="s">
        <v>239</v>
      </c>
      <c r="F97" s="230"/>
      <c r="G97" s="230"/>
      <c r="H97" s="230"/>
      <c r="I97" s="230"/>
      <c r="J97" s="15"/>
      <c r="K97" s="100"/>
      <c r="L97" s="100"/>
      <c r="M97" s="7"/>
      <c r="N97" s="7"/>
      <c r="O97" s="3"/>
      <c r="P97" s="3"/>
      <c r="Q97" s="3"/>
      <c r="R97" s="3"/>
      <c r="S97" s="3"/>
      <c r="T97" s="40"/>
    </row>
    <row r="98" spans="1:20" x14ac:dyDescent="0.4">
      <c r="A98" s="148"/>
      <c r="B98" s="238"/>
      <c r="C98" s="237"/>
      <c r="D98" s="3"/>
      <c r="E98" s="231" t="s">
        <v>248</v>
      </c>
      <c r="F98" s="231"/>
      <c r="G98" s="3"/>
      <c r="H98" s="232" t="s">
        <v>257</v>
      </c>
      <c r="I98" s="232"/>
      <c r="J98" s="13"/>
      <c r="K98" s="169" t="s">
        <v>248</v>
      </c>
      <c r="L98" s="169"/>
      <c r="M98" s="3"/>
      <c r="N98" s="3"/>
      <c r="O98" s="3"/>
      <c r="P98" s="3"/>
      <c r="Q98" s="3"/>
      <c r="R98" s="3"/>
      <c r="S98" s="3"/>
      <c r="T98" s="40"/>
    </row>
    <row r="99" spans="1:20" x14ac:dyDescent="0.4">
      <c r="A99" s="148"/>
      <c r="B99" s="238"/>
      <c r="C99" s="237"/>
      <c r="D99" s="3"/>
      <c r="E99" s="233">
        <f>K76</f>
        <v>23</v>
      </c>
      <c r="F99" s="234"/>
      <c r="G99" s="20" t="s">
        <v>222</v>
      </c>
      <c r="H99" s="158">
        <v>1</v>
      </c>
      <c r="I99" s="159"/>
      <c r="J99" s="107"/>
      <c r="K99" s="158">
        <f>ROUNDUP(E99/H99,0)</f>
        <v>23</v>
      </c>
      <c r="L99" s="159"/>
      <c r="M99" s="3"/>
      <c r="N99" s="99" t="s">
        <v>258</v>
      </c>
      <c r="O99" s="3"/>
      <c r="P99" s="3"/>
      <c r="Q99" s="3"/>
      <c r="R99" s="3"/>
      <c r="S99" s="3"/>
      <c r="T99" s="40"/>
    </row>
    <row r="100" spans="1:20" x14ac:dyDescent="0.4">
      <c r="A100" s="148"/>
      <c r="B100" s="238"/>
      <c r="C100" s="237"/>
      <c r="D100" s="3"/>
      <c r="E100" s="3"/>
      <c r="F100" s="3"/>
      <c r="G100" s="3"/>
      <c r="H100" s="3"/>
      <c r="I100" s="3"/>
      <c r="J100" s="3"/>
      <c r="K100" s="98"/>
      <c r="L100" s="98"/>
      <c r="M100" s="3"/>
      <c r="N100" s="3"/>
      <c r="O100" s="3"/>
      <c r="P100" s="3"/>
      <c r="Q100" s="3"/>
      <c r="R100" s="3"/>
      <c r="S100" s="3"/>
      <c r="T100" s="40"/>
    </row>
    <row r="101" spans="1:20" x14ac:dyDescent="0.4">
      <c r="A101" s="148"/>
      <c r="B101" s="238"/>
      <c r="C101" s="237"/>
      <c r="D101" s="3"/>
      <c r="E101" s="230" t="s">
        <v>239</v>
      </c>
      <c r="F101" s="230"/>
      <c r="G101" s="230"/>
      <c r="H101" s="230"/>
      <c r="I101" s="230"/>
      <c r="J101" s="15"/>
      <c r="K101" s="100"/>
      <c r="L101" s="100"/>
      <c r="M101" s="7"/>
      <c r="N101" s="7"/>
      <c r="O101" s="3"/>
      <c r="P101" s="3"/>
      <c r="Q101" s="3"/>
      <c r="R101" s="3"/>
      <c r="S101" s="3"/>
      <c r="T101" s="40"/>
    </row>
    <row r="102" spans="1:20" x14ac:dyDescent="0.4">
      <c r="A102" s="148"/>
      <c r="B102" s="238"/>
      <c r="C102" s="237"/>
      <c r="D102" s="3"/>
      <c r="E102" s="231" t="s">
        <v>248</v>
      </c>
      <c r="F102" s="231"/>
      <c r="G102" s="3"/>
      <c r="H102" s="232" t="s">
        <v>257</v>
      </c>
      <c r="I102" s="232"/>
      <c r="J102" s="13"/>
      <c r="K102" s="169" t="s">
        <v>248</v>
      </c>
      <c r="L102" s="169"/>
      <c r="M102" s="3"/>
      <c r="N102" s="3"/>
      <c r="O102" s="3"/>
      <c r="P102" s="3"/>
      <c r="Q102" s="3"/>
      <c r="R102" s="3"/>
      <c r="S102" s="3"/>
      <c r="T102" s="40"/>
    </row>
    <row r="103" spans="1:20" x14ac:dyDescent="0.4">
      <c r="A103" s="148"/>
      <c r="B103" s="238"/>
      <c r="C103" s="237"/>
      <c r="D103" s="3"/>
      <c r="E103" s="233">
        <f>K80</f>
        <v>23</v>
      </c>
      <c r="F103" s="234"/>
      <c r="G103" s="20" t="s">
        <v>222</v>
      </c>
      <c r="H103" s="158">
        <v>1</v>
      </c>
      <c r="I103" s="159"/>
      <c r="J103" s="107"/>
      <c r="K103" s="158">
        <f>ROUNDUP(E103/H103,0)</f>
        <v>23</v>
      </c>
      <c r="L103" s="159"/>
      <c r="M103" s="3"/>
      <c r="N103" s="99" t="s">
        <v>258</v>
      </c>
      <c r="O103" s="3"/>
      <c r="P103" s="3"/>
      <c r="Q103" s="3"/>
      <c r="R103" s="3"/>
      <c r="S103" s="3"/>
      <c r="T103" s="40"/>
    </row>
    <row r="104" spans="1:20" x14ac:dyDescent="0.4">
      <c r="A104" s="148"/>
      <c r="B104" s="238"/>
      <c r="C104" s="237"/>
      <c r="D104" s="3"/>
      <c r="E104" s="3"/>
      <c r="F104" s="3"/>
      <c r="G104" s="3"/>
      <c r="H104" s="3"/>
      <c r="I104" s="3"/>
      <c r="J104" s="3"/>
      <c r="K104" s="98"/>
      <c r="L104" s="98"/>
      <c r="M104" s="3"/>
      <c r="N104" s="3"/>
      <c r="O104" s="3"/>
      <c r="P104" s="3"/>
      <c r="Q104" s="3"/>
      <c r="R104" s="3"/>
      <c r="S104" s="3"/>
      <c r="T104" s="40"/>
    </row>
    <row r="105" spans="1:20" x14ac:dyDescent="0.4">
      <c r="A105" s="148"/>
      <c r="B105" s="238"/>
      <c r="C105" s="237"/>
      <c r="D105" s="3"/>
      <c r="E105" s="3"/>
      <c r="F105" s="3"/>
      <c r="G105" s="3"/>
      <c r="H105" s="3"/>
      <c r="I105" s="3"/>
      <c r="J105" s="3"/>
      <c r="K105" s="98"/>
      <c r="L105" s="98"/>
      <c r="M105" s="3"/>
      <c r="N105" s="3"/>
      <c r="O105" s="3"/>
      <c r="P105" s="3"/>
      <c r="Q105" s="3"/>
      <c r="R105" s="3"/>
      <c r="S105" s="3"/>
      <c r="T105" s="40"/>
    </row>
    <row r="106" spans="1:20" x14ac:dyDescent="0.4">
      <c r="A106" s="148"/>
      <c r="B106" s="238"/>
      <c r="C106" s="237"/>
      <c r="D106" s="3"/>
      <c r="E106" s="15" t="s">
        <v>253</v>
      </c>
      <c r="F106" s="3"/>
      <c r="G106" s="3"/>
      <c r="H106" s="3"/>
      <c r="I106" s="3"/>
      <c r="J106" s="3"/>
      <c r="K106" s="98"/>
      <c r="L106" s="98"/>
      <c r="M106" s="3"/>
      <c r="N106" s="3"/>
      <c r="O106" s="3"/>
      <c r="P106" s="3"/>
      <c r="Q106" s="3"/>
      <c r="R106" s="3"/>
      <c r="S106" s="3"/>
      <c r="T106" s="40"/>
    </row>
    <row r="107" spans="1:20" x14ac:dyDescent="0.4">
      <c r="A107" s="148"/>
      <c r="B107" s="238"/>
      <c r="C107" s="237"/>
      <c r="D107" s="100"/>
      <c r="E107" s="15" t="s">
        <v>254</v>
      </c>
      <c r="F107" s="15"/>
      <c r="G107" s="15"/>
      <c r="H107" s="15"/>
      <c r="I107" s="15"/>
      <c r="J107" s="15"/>
      <c r="K107" s="100"/>
      <c r="L107" s="100"/>
      <c r="M107" s="15"/>
      <c r="N107" s="15"/>
      <c r="O107" s="3"/>
      <c r="P107" s="3"/>
      <c r="Q107" s="3"/>
      <c r="R107" s="3"/>
      <c r="S107" s="3"/>
      <c r="T107" s="40"/>
    </row>
    <row r="108" spans="1:20" ht="15" customHeight="1" x14ac:dyDescent="0.4">
      <c r="A108" s="148"/>
      <c r="B108" s="238"/>
      <c r="C108" s="237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3"/>
      <c r="P108" s="3"/>
      <c r="Q108" s="3"/>
      <c r="R108" s="3"/>
      <c r="S108" s="3"/>
      <c r="T108" s="40"/>
    </row>
    <row r="109" spans="1:20" ht="15" customHeight="1" x14ac:dyDescent="0.4">
      <c r="A109" s="148"/>
      <c r="B109" s="238"/>
      <c r="C109" s="237"/>
      <c r="D109" s="15"/>
      <c r="E109" s="15" t="s">
        <v>260</v>
      </c>
      <c r="F109" s="15"/>
      <c r="G109" s="15"/>
      <c r="H109" s="15"/>
      <c r="I109" s="15"/>
      <c r="J109" s="15"/>
      <c r="K109" s="15"/>
      <c r="L109" s="15"/>
      <c r="M109" s="15"/>
      <c r="N109" s="15"/>
      <c r="O109" s="3"/>
      <c r="P109" s="3"/>
      <c r="Q109" s="3"/>
      <c r="R109" s="3"/>
      <c r="S109" s="3"/>
      <c r="T109" s="40"/>
    </row>
    <row r="110" spans="1:20" ht="15.75" customHeight="1" x14ac:dyDescent="0.4">
      <c r="A110" s="148"/>
      <c r="B110" s="238"/>
      <c r="C110" s="237"/>
      <c r="D110" s="15"/>
      <c r="E110" s="15" t="s">
        <v>261</v>
      </c>
      <c r="F110" s="15"/>
      <c r="G110" s="15"/>
      <c r="H110" s="15"/>
      <c r="I110" s="15"/>
      <c r="J110" s="15"/>
      <c r="K110" s="102"/>
      <c r="L110" s="102"/>
      <c r="M110" s="15"/>
      <c r="N110" s="15"/>
      <c r="O110" s="3"/>
      <c r="P110" s="3"/>
      <c r="Q110" s="3"/>
      <c r="R110" s="3"/>
      <c r="S110" s="3"/>
      <c r="T110" s="40"/>
    </row>
    <row r="111" spans="1:20" x14ac:dyDescent="0.4">
      <c r="A111" s="148"/>
      <c r="B111" s="238"/>
      <c r="C111" s="237"/>
      <c r="D111" s="15"/>
      <c r="E111" s="15" t="s">
        <v>262</v>
      </c>
      <c r="F111" s="15"/>
      <c r="G111" s="15"/>
      <c r="H111" s="15"/>
      <c r="I111" s="15"/>
      <c r="J111" s="15"/>
      <c r="K111" s="102"/>
      <c r="L111" s="102"/>
      <c r="M111" s="15"/>
      <c r="N111" s="15"/>
      <c r="O111" s="3"/>
      <c r="P111" s="3"/>
      <c r="Q111" s="3"/>
      <c r="R111" s="3"/>
      <c r="S111" s="3"/>
      <c r="T111" s="40"/>
    </row>
    <row r="112" spans="1:20" x14ac:dyDescent="0.4">
      <c r="A112" s="148"/>
      <c r="B112" s="238"/>
      <c r="C112" s="237"/>
      <c r="D112" s="15"/>
      <c r="E112" s="15" t="s">
        <v>263</v>
      </c>
      <c r="F112" s="15"/>
      <c r="G112" s="15"/>
      <c r="H112" s="15"/>
      <c r="I112" s="15"/>
      <c r="J112" s="15"/>
      <c r="K112" s="102"/>
      <c r="L112" s="102"/>
      <c r="M112" s="15"/>
      <c r="N112" s="15"/>
      <c r="O112" s="3"/>
      <c r="P112" s="3"/>
      <c r="Q112" s="3"/>
      <c r="R112" s="3"/>
      <c r="S112" s="3"/>
      <c r="T112" s="40"/>
    </row>
    <row r="113" spans="1:20" x14ac:dyDescent="0.4">
      <c r="A113" s="148"/>
      <c r="B113" s="238"/>
      <c r="C113" s="237"/>
      <c r="D113" s="15"/>
      <c r="E113" s="15"/>
      <c r="F113" s="15"/>
      <c r="G113" s="15"/>
      <c r="H113" s="15"/>
      <c r="I113" s="15"/>
      <c r="J113" s="15"/>
      <c r="K113" s="102"/>
      <c r="L113" s="102"/>
      <c r="M113" s="15"/>
      <c r="N113" s="15"/>
      <c r="O113" s="3"/>
      <c r="P113" s="3"/>
      <c r="Q113" s="3"/>
      <c r="R113" s="3"/>
      <c r="S113" s="3"/>
      <c r="T113" s="40"/>
    </row>
    <row r="114" spans="1:20" x14ac:dyDescent="0.4">
      <c r="A114" s="148"/>
      <c r="B114" s="238"/>
      <c r="C114" s="237"/>
      <c r="D114" s="15"/>
      <c r="E114" s="15"/>
      <c r="F114" s="15"/>
      <c r="G114" s="15"/>
      <c r="H114" s="15"/>
      <c r="I114" s="15"/>
      <c r="J114" s="15"/>
      <c r="K114" s="102"/>
      <c r="L114" s="102"/>
      <c r="M114" s="15"/>
      <c r="N114" s="15"/>
      <c r="O114" s="3"/>
      <c r="P114" s="3"/>
      <c r="Q114" s="3"/>
      <c r="R114" s="3"/>
      <c r="S114" s="3"/>
      <c r="T114" s="40"/>
    </row>
    <row r="115" spans="1:20" x14ac:dyDescent="0.4">
      <c r="A115" s="148"/>
      <c r="B115" s="238"/>
      <c r="C115" s="237"/>
      <c r="D115" s="15"/>
      <c r="E115" s="15"/>
      <c r="F115" s="15"/>
      <c r="G115" s="15"/>
      <c r="H115" s="15"/>
      <c r="I115" s="15"/>
      <c r="J115" s="15"/>
      <c r="K115" s="15"/>
      <c r="L115" s="105"/>
      <c r="M115" s="15"/>
      <c r="N115" s="15"/>
      <c r="O115" s="3"/>
      <c r="P115" s="3"/>
      <c r="Q115" s="3"/>
      <c r="R115" s="3"/>
      <c r="S115" s="3"/>
      <c r="T115" s="40"/>
    </row>
    <row r="116" spans="1:20" x14ac:dyDescent="0.4">
      <c r="A116" s="148"/>
      <c r="B116" s="3"/>
      <c r="C116" s="15"/>
      <c r="D116" s="3"/>
      <c r="E116" s="15"/>
      <c r="F116" s="15"/>
      <c r="G116" s="15"/>
      <c r="H116" s="15"/>
      <c r="I116" s="15"/>
      <c r="J116" s="15"/>
      <c r="K116" s="102"/>
      <c r="L116" s="105"/>
      <c r="M116" s="15"/>
      <c r="N116" s="15"/>
      <c r="O116" s="3"/>
      <c r="P116" s="3"/>
      <c r="Q116" s="3"/>
      <c r="R116" s="3"/>
      <c r="S116" s="3"/>
      <c r="T116" s="40"/>
    </row>
    <row r="117" spans="1:20" x14ac:dyDescent="0.4">
      <c r="A117" s="148"/>
      <c r="B117" s="3"/>
      <c r="C117" s="15"/>
      <c r="D117" s="3"/>
      <c r="E117" s="15"/>
      <c r="F117" s="15"/>
      <c r="G117" s="15"/>
      <c r="H117" s="15"/>
      <c r="I117" s="15"/>
      <c r="J117" s="15"/>
      <c r="K117" s="102"/>
      <c r="L117" s="105"/>
      <c r="M117" s="15"/>
      <c r="N117" s="15"/>
      <c r="O117" s="3"/>
      <c r="P117" s="3"/>
      <c r="Q117" s="3"/>
      <c r="R117" s="3"/>
      <c r="S117" s="3"/>
      <c r="T117" s="40"/>
    </row>
    <row r="118" spans="1:20" x14ac:dyDescent="0.4">
      <c r="A118" s="149"/>
      <c r="B118" s="5"/>
      <c r="C118" s="104"/>
      <c r="D118" s="104"/>
      <c r="E118" s="104"/>
      <c r="F118" s="104"/>
      <c r="G118" s="104"/>
      <c r="H118" s="104"/>
      <c r="I118" s="104"/>
      <c r="J118" s="104"/>
      <c r="K118" s="106"/>
      <c r="L118" s="106"/>
      <c r="M118" s="104"/>
      <c r="N118" s="104"/>
      <c r="O118" s="5"/>
      <c r="P118" s="5"/>
      <c r="Q118" s="5"/>
      <c r="R118" s="5"/>
      <c r="S118" s="5"/>
      <c r="T118" s="43"/>
    </row>
    <row r="119" spans="1:20" ht="15" customHeight="1" x14ac:dyDescent="0.4">
      <c r="A119" s="147">
        <v>5</v>
      </c>
      <c r="B119" s="37" t="s">
        <v>144</v>
      </c>
      <c r="C119" s="38"/>
      <c r="D119" s="38"/>
      <c r="E119" s="38"/>
      <c r="F119" s="1"/>
      <c r="G119" s="1"/>
      <c r="H119" s="1"/>
      <c r="I119" s="1"/>
      <c r="J119" s="1"/>
      <c r="K119" s="1"/>
      <c r="L119" s="1"/>
      <c r="M119" s="1"/>
      <c r="N119" s="1"/>
      <c r="O119" s="18"/>
      <c r="P119" s="1"/>
      <c r="Q119" s="1"/>
      <c r="R119" s="1"/>
      <c r="S119" s="1"/>
      <c r="T119" s="111"/>
    </row>
    <row r="120" spans="1:20" ht="15" customHeight="1" x14ac:dyDescent="0.4">
      <c r="A120" s="148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40"/>
    </row>
    <row r="121" spans="1:20" ht="15" customHeight="1" x14ac:dyDescent="0.4">
      <c r="A121" s="148"/>
      <c r="B121" s="228" t="s">
        <v>274</v>
      </c>
      <c r="C121" s="229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40"/>
    </row>
    <row r="122" spans="1:20" ht="15" customHeight="1" x14ac:dyDescent="0.4">
      <c r="A122" s="148"/>
      <c r="B122" s="228"/>
      <c r="C122" s="229"/>
      <c r="D122" s="3"/>
      <c r="E122" s="3" t="s">
        <v>275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40"/>
    </row>
    <row r="123" spans="1:20" ht="15" customHeight="1" x14ac:dyDescent="0.4">
      <c r="A123" s="148"/>
      <c r="B123" s="228"/>
      <c r="C123" s="229"/>
      <c r="D123" s="3"/>
      <c r="E123" s="3" t="s">
        <v>271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40"/>
    </row>
    <row r="124" spans="1:20" ht="15" customHeight="1" x14ac:dyDescent="0.4">
      <c r="A124" s="148"/>
      <c r="B124" s="228"/>
      <c r="C124" s="229"/>
      <c r="D124" s="3"/>
      <c r="E124" s="3" t="s">
        <v>272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40"/>
    </row>
    <row r="125" spans="1:20" ht="15" customHeight="1" x14ac:dyDescent="0.4">
      <c r="A125" s="148"/>
      <c r="B125" s="228"/>
      <c r="C125" s="229"/>
      <c r="D125" s="3"/>
      <c r="E125" s="3" t="s">
        <v>273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40"/>
    </row>
    <row r="126" spans="1:20" ht="15" customHeight="1" x14ac:dyDescent="0.4">
      <c r="A126" s="148"/>
      <c r="B126" s="228"/>
      <c r="C126" s="229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40"/>
    </row>
    <row r="127" spans="1:20" ht="15" customHeight="1" x14ac:dyDescent="0.4">
      <c r="A127" s="148"/>
      <c r="B127" s="228"/>
      <c r="C127" s="229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40"/>
    </row>
    <row r="128" spans="1:20" ht="15" customHeight="1" x14ac:dyDescent="0.4">
      <c r="A128" s="148"/>
      <c r="B128" s="228"/>
      <c r="C128" s="229"/>
      <c r="D128" s="3"/>
      <c r="E128" s="15" t="s">
        <v>276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40"/>
    </row>
    <row r="129" spans="1:20" ht="15" customHeight="1" x14ac:dyDescent="0.4">
      <c r="A129" s="148"/>
      <c r="B129" s="228"/>
      <c r="C129" s="229"/>
      <c r="D129" s="3"/>
      <c r="E129" s="15" t="s">
        <v>55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40"/>
    </row>
    <row r="130" spans="1:20" ht="15" customHeight="1" x14ac:dyDescent="0.4">
      <c r="A130" s="148"/>
      <c r="B130" s="228"/>
      <c r="C130" s="229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40"/>
    </row>
    <row r="131" spans="1:20" ht="15" customHeight="1" x14ac:dyDescent="0.4">
      <c r="A131" s="148"/>
      <c r="B131" s="228"/>
      <c r="C131" s="229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40"/>
    </row>
    <row r="132" spans="1:20" ht="15" customHeight="1" x14ac:dyDescent="0.4">
      <c r="A132" s="148"/>
      <c r="B132" s="228"/>
      <c r="C132" s="229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40"/>
    </row>
    <row r="133" spans="1:20" ht="15" customHeight="1" x14ac:dyDescent="0.4">
      <c r="A133" s="148"/>
      <c r="B133" s="228"/>
      <c r="C133" s="229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40"/>
    </row>
    <row r="134" spans="1:20" ht="15" customHeight="1" x14ac:dyDescent="0.4">
      <c r="A134" s="148"/>
      <c r="B134" s="228"/>
      <c r="C134" s="229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40"/>
    </row>
    <row r="135" spans="1:20" ht="15" customHeight="1" x14ac:dyDescent="0.4">
      <c r="A135" s="148"/>
      <c r="B135" s="228"/>
      <c r="C135" s="229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40"/>
    </row>
    <row r="136" spans="1:20" ht="15" customHeight="1" thickBot="1" x14ac:dyDescent="0.45">
      <c r="A136" s="150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50"/>
    </row>
  </sheetData>
  <mergeCells count="179">
    <mergeCell ref="A119:A136"/>
    <mergeCell ref="H17:I17"/>
    <mergeCell ref="K17:L17"/>
    <mergeCell ref="K18:L18"/>
    <mergeCell ref="P17:Q17"/>
    <mergeCell ref="A36:A59"/>
    <mergeCell ref="A60:A82"/>
    <mergeCell ref="A83:A118"/>
    <mergeCell ref="A14:A35"/>
    <mergeCell ref="P22:Q22"/>
    <mergeCell ref="E24:L24"/>
    <mergeCell ref="E20:L20"/>
    <mergeCell ref="E21:F21"/>
    <mergeCell ref="H21:I21"/>
    <mergeCell ref="K21:L21"/>
    <mergeCell ref="P21:Q21"/>
    <mergeCell ref="P29:Q29"/>
    <mergeCell ref="E25:F25"/>
    <mergeCell ref="H25:I25"/>
    <mergeCell ref="K25:L25"/>
    <mergeCell ref="P25:Q25"/>
    <mergeCell ref="E26:F26"/>
    <mergeCell ref="H26:I26"/>
    <mergeCell ref="K26:L26"/>
    <mergeCell ref="A1:T1"/>
    <mergeCell ref="A2:T2"/>
    <mergeCell ref="B9:C9"/>
    <mergeCell ref="K9:L9"/>
    <mergeCell ref="O9:P9"/>
    <mergeCell ref="K7:L7"/>
    <mergeCell ref="O7:P7"/>
    <mergeCell ref="K8:L8"/>
    <mergeCell ref="O8:P8"/>
    <mergeCell ref="A6:T6"/>
    <mergeCell ref="B4:Q4"/>
    <mergeCell ref="B5:Q5"/>
    <mergeCell ref="R4:S4"/>
    <mergeCell ref="R5:S5"/>
    <mergeCell ref="A3:T3"/>
    <mergeCell ref="B10:C12"/>
    <mergeCell ref="K10:L12"/>
    <mergeCell ref="O10:P12"/>
    <mergeCell ref="B13:C13"/>
    <mergeCell ref="E17:F17"/>
    <mergeCell ref="E18:F18"/>
    <mergeCell ref="H18:I18"/>
    <mergeCell ref="P18:Q18"/>
    <mergeCell ref="E16:L16"/>
    <mergeCell ref="B16:C34"/>
    <mergeCell ref="E22:F22"/>
    <mergeCell ref="H22:I22"/>
    <mergeCell ref="K22:L22"/>
    <mergeCell ref="P26:Q26"/>
    <mergeCell ref="P33:Q33"/>
    <mergeCell ref="E34:F34"/>
    <mergeCell ref="H34:I34"/>
    <mergeCell ref="K34:L34"/>
    <mergeCell ref="P34:Q34"/>
    <mergeCell ref="E30:F30"/>
    <mergeCell ref="H30:I30"/>
    <mergeCell ref="K30:L30"/>
    <mergeCell ref="P30:Q30"/>
    <mergeCell ref="E32:L32"/>
    <mergeCell ref="E33:F33"/>
    <mergeCell ref="H33:I33"/>
    <mergeCell ref="K33:L33"/>
    <mergeCell ref="E28:L28"/>
    <mergeCell ref="E29:F29"/>
    <mergeCell ref="H29:I29"/>
    <mergeCell ref="K29:L29"/>
    <mergeCell ref="B38:C56"/>
    <mergeCell ref="E39:F39"/>
    <mergeCell ref="E40:F40"/>
    <mergeCell ref="H40:I40"/>
    <mergeCell ref="H39:I39"/>
    <mergeCell ref="K39:L39"/>
    <mergeCell ref="K40:L40"/>
    <mergeCell ref="E38:I38"/>
    <mergeCell ref="E42:I42"/>
    <mergeCell ref="E43:F43"/>
    <mergeCell ref="H43:I43"/>
    <mergeCell ref="K43:L43"/>
    <mergeCell ref="E48:F48"/>
    <mergeCell ref="H48:I48"/>
    <mergeCell ref="K48:L48"/>
    <mergeCell ref="E50:I50"/>
    <mergeCell ref="E51:F51"/>
    <mergeCell ref="H51:I51"/>
    <mergeCell ref="K51:L51"/>
    <mergeCell ref="E44:F44"/>
    <mergeCell ref="H44:I44"/>
    <mergeCell ref="K44:L44"/>
    <mergeCell ref="E46:I46"/>
    <mergeCell ref="E47:F47"/>
    <mergeCell ref="H47:I47"/>
    <mergeCell ref="K47:L47"/>
    <mergeCell ref="E56:F56"/>
    <mergeCell ref="H56:I56"/>
    <mergeCell ref="K56:L56"/>
    <mergeCell ref="E52:F52"/>
    <mergeCell ref="H52:I52"/>
    <mergeCell ref="K52:L52"/>
    <mergeCell ref="E54:I54"/>
    <mergeCell ref="E55:F55"/>
    <mergeCell ref="H55:I55"/>
    <mergeCell ref="K55:L55"/>
    <mergeCell ref="E62:I62"/>
    <mergeCell ref="E63:F63"/>
    <mergeCell ref="H63:I63"/>
    <mergeCell ref="K63:L63"/>
    <mergeCell ref="E64:F64"/>
    <mergeCell ref="H64:I64"/>
    <mergeCell ref="K64:L64"/>
    <mergeCell ref="E66:I66"/>
    <mergeCell ref="E67:F67"/>
    <mergeCell ref="H67:I67"/>
    <mergeCell ref="K67:L67"/>
    <mergeCell ref="K72:L72"/>
    <mergeCell ref="E74:I74"/>
    <mergeCell ref="E75:F75"/>
    <mergeCell ref="H75:I75"/>
    <mergeCell ref="K75:L75"/>
    <mergeCell ref="H68:I68"/>
    <mergeCell ref="K68:L68"/>
    <mergeCell ref="E70:I70"/>
    <mergeCell ref="E71:F71"/>
    <mergeCell ref="H71:I71"/>
    <mergeCell ref="K71:L71"/>
    <mergeCell ref="E68:F68"/>
    <mergeCell ref="E95:F95"/>
    <mergeCell ref="H95:I95"/>
    <mergeCell ref="K95:L95"/>
    <mergeCell ref="E80:F80"/>
    <mergeCell ref="H80:I80"/>
    <mergeCell ref="K80:L80"/>
    <mergeCell ref="B62:C81"/>
    <mergeCell ref="B85:C115"/>
    <mergeCell ref="E85:I85"/>
    <mergeCell ref="E86:F86"/>
    <mergeCell ref="H86:I86"/>
    <mergeCell ref="K86:L86"/>
    <mergeCell ref="E87:F87"/>
    <mergeCell ref="H87:I87"/>
    <mergeCell ref="K87:L87"/>
    <mergeCell ref="E76:F76"/>
    <mergeCell ref="H76:I76"/>
    <mergeCell ref="K76:L76"/>
    <mergeCell ref="E78:I78"/>
    <mergeCell ref="E79:F79"/>
    <mergeCell ref="H79:I79"/>
    <mergeCell ref="K79:L79"/>
    <mergeCell ref="E72:F72"/>
    <mergeCell ref="H72:I72"/>
    <mergeCell ref="E89:I89"/>
    <mergeCell ref="E90:F90"/>
    <mergeCell ref="H90:I90"/>
    <mergeCell ref="K90:L90"/>
    <mergeCell ref="E91:F91"/>
    <mergeCell ref="H91:I91"/>
    <mergeCell ref="K91:L91"/>
    <mergeCell ref="E93:I93"/>
    <mergeCell ref="E94:F94"/>
    <mergeCell ref="H94:I94"/>
    <mergeCell ref="K94:L94"/>
    <mergeCell ref="B121:C135"/>
    <mergeCell ref="E101:I101"/>
    <mergeCell ref="E102:F102"/>
    <mergeCell ref="H102:I102"/>
    <mergeCell ref="K102:L102"/>
    <mergeCell ref="E103:F103"/>
    <mergeCell ref="H103:I103"/>
    <mergeCell ref="K103:L103"/>
    <mergeCell ref="E97:I97"/>
    <mergeCell ref="E98:F98"/>
    <mergeCell ref="H98:I98"/>
    <mergeCell ref="K98:L98"/>
    <mergeCell ref="E99:F99"/>
    <mergeCell ref="H99:I99"/>
    <mergeCell ref="K99:L99"/>
  </mergeCells>
  <pageMargins left="0.49" right="0.33" top="0.75" bottom="0.5" header="1.25" footer="1.37"/>
  <pageSetup scale="65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500-000000000000}">
          <x14:formula1>
            <xm:f>'DATA SHEET UPC'!$M$18:$M$19</xm:f>
          </x14:formula1>
          <xm:sqref>H87:I87 H103:I103 H99:I99 H95:I95 H91:I91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</sheetPr>
  <dimension ref="A1:Q24"/>
  <sheetViews>
    <sheetView view="pageBreakPreview" zoomScaleNormal="100" zoomScaleSheetLayoutView="100" workbookViewId="0">
      <selection activeCell="M15" sqref="M15"/>
    </sheetView>
  </sheetViews>
  <sheetFormatPr defaultRowHeight="14.6" x14ac:dyDescent="0.4"/>
  <cols>
    <col min="1" max="1" width="12.69140625" customWidth="1"/>
    <col min="2" max="2" width="24.15234375" customWidth="1"/>
    <col min="3" max="3" width="7.84375" customWidth="1"/>
    <col min="4" max="4" width="8.69140625" customWidth="1"/>
    <col min="5" max="5" width="10.53515625" customWidth="1"/>
    <col min="6" max="6" width="9.3046875" customWidth="1"/>
    <col min="7" max="7" width="8.3046875" customWidth="1"/>
    <col min="9" max="14" width="4.3828125" customWidth="1"/>
    <col min="15" max="15" width="4.15234375" customWidth="1"/>
    <col min="16" max="16" width="8" bestFit="1" customWidth="1"/>
    <col min="17" max="17" width="15.3828125" bestFit="1" customWidth="1"/>
  </cols>
  <sheetData>
    <row r="1" spans="1:17" ht="26.15" x14ac:dyDescent="0.7">
      <c r="A1" s="183" t="s">
        <v>310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</row>
    <row r="2" spans="1:17" x14ac:dyDescent="0.4">
      <c r="A2" s="254" t="s">
        <v>278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55"/>
    </row>
    <row r="3" spans="1:17" x14ac:dyDescent="0.4">
      <c r="A3" s="262" t="s">
        <v>301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263"/>
    </row>
    <row r="4" spans="1:17" x14ac:dyDescent="0.4">
      <c r="A4" s="129" t="s">
        <v>297</v>
      </c>
      <c r="B4" s="189" t="s">
        <v>298</v>
      </c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25" t="s">
        <v>0</v>
      </c>
      <c r="Q4" s="130"/>
    </row>
    <row r="5" spans="1:17" x14ac:dyDescent="0.4">
      <c r="A5" s="131" t="s">
        <v>299</v>
      </c>
      <c r="B5" s="190" t="s">
        <v>302</v>
      </c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27" t="s">
        <v>300</v>
      </c>
      <c r="Q5" s="132"/>
    </row>
    <row r="6" spans="1:17" ht="15.9" x14ac:dyDescent="0.45">
      <c r="A6" s="257" t="s">
        <v>223</v>
      </c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9"/>
    </row>
    <row r="7" spans="1:17" x14ac:dyDescent="0.4">
      <c r="A7" s="39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40"/>
    </row>
    <row r="8" spans="1:17" ht="15.9" x14ac:dyDescent="0.45">
      <c r="A8" s="117" t="s">
        <v>207</v>
      </c>
      <c r="B8" s="118"/>
      <c r="C8" s="20"/>
      <c r="D8" s="110"/>
      <c r="E8" s="20"/>
      <c r="F8" s="20"/>
      <c r="G8" s="20"/>
      <c r="H8" s="20"/>
      <c r="I8" s="20"/>
      <c r="J8" s="20"/>
      <c r="K8" s="3"/>
      <c r="L8" s="3"/>
      <c r="M8" s="3"/>
      <c r="N8" s="3"/>
      <c r="O8" s="3"/>
      <c r="P8" s="3"/>
      <c r="Q8" s="40"/>
    </row>
    <row r="9" spans="1:17" x14ac:dyDescent="0.4">
      <c r="A9" s="41"/>
      <c r="B9" s="20"/>
      <c r="C9" s="20"/>
      <c r="D9" s="20"/>
      <c r="E9" s="20"/>
      <c r="F9" s="20"/>
      <c r="G9" s="20"/>
      <c r="H9" s="20"/>
      <c r="I9" s="20"/>
      <c r="J9" s="20"/>
      <c r="K9" s="3"/>
      <c r="L9" s="3"/>
      <c r="M9" s="3"/>
      <c r="N9" s="3"/>
      <c r="O9" s="3"/>
      <c r="P9" s="3"/>
      <c r="Q9" s="40"/>
    </row>
    <row r="10" spans="1:17" x14ac:dyDescent="0.4">
      <c r="A10" s="41"/>
      <c r="B10" s="20"/>
      <c r="C10" s="20"/>
      <c r="D10" s="20"/>
      <c r="E10" s="20"/>
      <c r="F10" s="20"/>
      <c r="G10" s="20"/>
      <c r="H10" s="20"/>
      <c r="I10" s="20"/>
      <c r="J10" s="20"/>
      <c r="K10" s="3"/>
      <c r="L10" s="3"/>
      <c r="M10" s="3"/>
      <c r="N10" s="3"/>
      <c r="O10" s="3"/>
      <c r="P10" s="3"/>
      <c r="Q10" s="40"/>
    </row>
    <row r="11" spans="1:17" x14ac:dyDescent="0.4">
      <c r="A11" s="120" t="s">
        <v>284</v>
      </c>
      <c r="B11" s="116"/>
      <c r="C11" s="3"/>
      <c r="D11" s="3"/>
      <c r="E11" s="114" t="s">
        <v>285</v>
      </c>
      <c r="F11" s="82" t="s">
        <v>283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40"/>
    </row>
    <row r="12" spans="1:17" x14ac:dyDescent="0.4">
      <c r="A12" s="119" t="s">
        <v>231</v>
      </c>
      <c r="B12" s="113"/>
      <c r="C12" s="3"/>
      <c r="D12" s="3"/>
      <c r="E12" s="81">
        <v>110</v>
      </c>
      <c r="F12" s="82" t="s">
        <v>281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40"/>
    </row>
    <row r="13" spans="1:17" ht="15" customHeight="1" x14ac:dyDescent="0.4">
      <c r="A13" s="120" t="s">
        <v>282</v>
      </c>
      <c r="B13" s="116"/>
      <c r="C13" s="3"/>
      <c r="D13" s="3"/>
      <c r="E13" s="114">
        <f>VLOOKUP(E12,'DATA SHEET UPC'!$M$6:$Q$11,3,FALSE)</f>
        <v>125</v>
      </c>
      <c r="F13" s="82" t="s">
        <v>283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40"/>
    </row>
    <row r="14" spans="1:17" x14ac:dyDescent="0.4">
      <c r="A14" s="120" t="s">
        <v>257</v>
      </c>
      <c r="B14" s="115"/>
      <c r="C14" s="3"/>
      <c r="D14" s="3"/>
      <c r="E14" s="114">
        <v>1</v>
      </c>
      <c r="F14" s="82" t="s">
        <v>280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40"/>
    </row>
    <row r="15" spans="1:17" x14ac:dyDescent="0.4">
      <c r="A15" s="120" t="s">
        <v>229</v>
      </c>
      <c r="B15" s="115"/>
      <c r="C15" s="3"/>
      <c r="D15" s="3"/>
      <c r="E15" s="114">
        <f>IF((E14='DATA SHEET UPC'!P6),VLOOKUP(E12,'DATA SHEET UPC'!M6:Q11,4,FALSE),VLOOKUP(E12,'DATA SHEET UPC'!M6:Q11,5,FALSE))</f>
        <v>150</v>
      </c>
      <c r="F15" s="82" t="s">
        <v>208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40"/>
    </row>
    <row r="16" spans="1:17" x14ac:dyDescent="0.4">
      <c r="A16" s="260" t="s">
        <v>211</v>
      </c>
      <c r="B16" s="261"/>
      <c r="C16" s="3"/>
      <c r="D16" s="3"/>
      <c r="E16" s="78" t="s">
        <v>220</v>
      </c>
      <c r="F16" s="82" t="s">
        <v>208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40"/>
    </row>
    <row r="17" spans="1:17" x14ac:dyDescent="0.4">
      <c r="A17" s="39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40"/>
    </row>
    <row r="18" spans="1:17" ht="15.9" x14ac:dyDescent="0.45">
      <c r="A18" s="121" t="s">
        <v>221</v>
      </c>
      <c r="B18" s="122"/>
      <c r="C18" s="122"/>
      <c r="D18" s="122"/>
      <c r="E18" s="122"/>
      <c r="F18" s="121"/>
      <c r="G18" s="121"/>
      <c r="H18" s="3"/>
      <c r="I18" s="3"/>
      <c r="J18" s="3"/>
      <c r="K18" s="3"/>
      <c r="L18" s="3"/>
      <c r="M18" s="3"/>
      <c r="N18" s="3"/>
      <c r="O18" s="3"/>
      <c r="P18" s="3"/>
      <c r="Q18" s="40"/>
    </row>
    <row r="19" spans="1:17" x14ac:dyDescent="0.4">
      <c r="A19" s="3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40"/>
    </row>
    <row r="20" spans="1:17" ht="15" thickBot="1" x14ac:dyDescent="0.45">
      <c r="A20" s="123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0"/>
    </row>
    <row r="24" spans="1:17" ht="14.5" customHeight="1" x14ac:dyDescent="0.4"/>
  </sheetData>
  <mergeCells count="7">
    <mergeCell ref="B4:O4"/>
    <mergeCell ref="B5:O5"/>
    <mergeCell ref="A16:B16"/>
    <mergeCell ref="A1:Q1"/>
    <mergeCell ref="A2:Q2"/>
    <mergeCell ref="A6:Q6"/>
    <mergeCell ref="A3:Q3"/>
  </mergeCells>
  <pageMargins left="0.7" right="0.7" top="0.75" bottom="0.75" header="0.3" footer="0.3"/>
  <pageSetup paperSize="9" scale="62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0000000}">
          <x14:formula1>
            <xm:f>'DATA SHEET UPC'!$M$7:$M$11</xm:f>
          </x14:formula1>
          <xm:sqref>E12</xm:sqref>
        </x14:dataValidation>
        <x14:dataValidation type="list" allowBlank="1" showInputMessage="1" showErrorMessage="1" xr:uid="{00000000-0002-0000-0600-000001000000}">
          <x14:formula1>
            <xm:f>'DATA SHEET UPC'!$M$18:$M$19</xm:f>
          </x14:formula1>
          <xm:sqref>E14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-0.249977111117893"/>
  </sheetPr>
  <dimension ref="C2:G47"/>
  <sheetViews>
    <sheetView workbookViewId="0">
      <selection activeCell="H17" sqref="H17"/>
    </sheetView>
  </sheetViews>
  <sheetFormatPr defaultRowHeight="14.6" x14ac:dyDescent="0.4"/>
  <cols>
    <col min="3" max="3" width="46.3828125" customWidth="1"/>
    <col min="4" max="4" width="37.3828125" bestFit="1" customWidth="1"/>
    <col min="5" max="6" width="12.53515625" bestFit="1" customWidth="1"/>
    <col min="7" max="7" width="9.84375" customWidth="1"/>
  </cols>
  <sheetData>
    <row r="2" spans="3:7" ht="15" thickBot="1" x14ac:dyDescent="0.45"/>
    <row r="3" spans="3:7" ht="15" customHeight="1" thickBot="1" x14ac:dyDescent="0.45">
      <c r="C3" s="264" t="s">
        <v>155</v>
      </c>
      <c r="D3" s="265"/>
      <c r="E3" s="265"/>
      <c r="F3" s="265"/>
      <c r="G3" s="266"/>
    </row>
    <row r="4" spans="3:7" x14ac:dyDescent="0.4">
      <c r="C4" s="52" t="s">
        <v>156</v>
      </c>
      <c r="D4" s="52" t="s">
        <v>157</v>
      </c>
      <c r="E4" s="52" t="s">
        <v>158</v>
      </c>
      <c r="F4" s="52" t="s">
        <v>159</v>
      </c>
      <c r="G4" s="52" t="s">
        <v>160</v>
      </c>
    </row>
    <row r="5" spans="3:7" x14ac:dyDescent="0.4">
      <c r="C5" s="59" t="s">
        <v>161</v>
      </c>
      <c r="D5" s="58">
        <v>1.5</v>
      </c>
      <c r="E5" s="58">
        <v>2</v>
      </c>
      <c r="F5" s="58">
        <v>2</v>
      </c>
      <c r="G5" s="58">
        <v>0</v>
      </c>
    </row>
    <row r="6" spans="3:7" x14ac:dyDescent="0.4">
      <c r="C6" s="59" t="s">
        <v>162</v>
      </c>
      <c r="D6" s="56">
        <v>1.25</v>
      </c>
      <c r="E6" s="55">
        <v>1</v>
      </c>
      <c r="F6" s="55">
        <v>0</v>
      </c>
      <c r="G6" s="55">
        <v>0</v>
      </c>
    </row>
    <row r="7" spans="3:7" x14ac:dyDescent="0.4">
      <c r="C7" s="59" t="s">
        <v>162</v>
      </c>
      <c r="D7" s="55">
        <v>1.5</v>
      </c>
      <c r="E7" s="55">
        <v>2</v>
      </c>
      <c r="F7" s="55">
        <v>0</v>
      </c>
      <c r="G7" s="55">
        <v>0</v>
      </c>
    </row>
    <row r="8" spans="3:7" x14ac:dyDescent="0.4">
      <c r="C8" s="59" t="s">
        <v>163</v>
      </c>
      <c r="D8" s="57">
        <v>2</v>
      </c>
      <c r="E8" s="55">
        <v>3</v>
      </c>
      <c r="F8" s="55">
        <v>3</v>
      </c>
      <c r="G8" s="55">
        <v>3</v>
      </c>
    </row>
    <row r="9" spans="3:7" x14ac:dyDescent="0.4">
      <c r="C9" s="59" t="s">
        <v>164</v>
      </c>
      <c r="D9" s="56">
        <v>1.25</v>
      </c>
      <c r="E9" s="55">
        <v>0</v>
      </c>
      <c r="F9" s="55">
        <v>1</v>
      </c>
      <c r="G9" s="55">
        <v>1</v>
      </c>
    </row>
    <row r="10" spans="3:7" x14ac:dyDescent="0.4">
      <c r="C10" s="59" t="s">
        <v>165</v>
      </c>
      <c r="D10" s="55">
        <v>1.5</v>
      </c>
      <c r="E10" s="55">
        <v>2</v>
      </c>
      <c r="F10" s="55">
        <v>2</v>
      </c>
      <c r="G10" s="55">
        <v>2</v>
      </c>
    </row>
    <row r="11" spans="3:7" x14ac:dyDescent="0.4">
      <c r="C11" s="59" t="s">
        <v>166</v>
      </c>
      <c r="D11" s="56">
        <v>1.25</v>
      </c>
      <c r="E11" s="55">
        <v>0.5</v>
      </c>
      <c r="F11" s="55">
        <v>0.5</v>
      </c>
      <c r="G11" s="55">
        <v>1</v>
      </c>
    </row>
    <row r="12" spans="3:7" x14ac:dyDescent="0.4">
      <c r="C12" s="59" t="s">
        <v>167</v>
      </c>
      <c r="D12" s="57">
        <v>2</v>
      </c>
      <c r="E12" s="55">
        <v>0</v>
      </c>
      <c r="F12" s="55">
        <v>3</v>
      </c>
      <c r="G12" s="55">
        <v>3</v>
      </c>
    </row>
    <row r="13" spans="3:7" x14ac:dyDescent="0.4">
      <c r="C13" s="59" t="s">
        <v>168</v>
      </c>
      <c r="D13" s="57">
        <v>2</v>
      </c>
      <c r="E13" s="55">
        <v>0</v>
      </c>
      <c r="F13" s="55">
        <v>0</v>
      </c>
      <c r="G13" s="55">
        <v>0</v>
      </c>
    </row>
    <row r="14" spans="3:7" x14ac:dyDescent="0.4">
      <c r="C14" s="59" t="s">
        <v>169</v>
      </c>
      <c r="D14" s="57">
        <v>2</v>
      </c>
      <c r="E14" s="55">
        <v>2</v>
      </c>
      <c r="F14" s="55">
        <v>2</v>
      </c>
      <c r="G14" s="55">
        <v>2</v>
      </c>
    </row>
    <row r="15" spans="3:7" x14ac:dyDescent="0.4">
      <c r="C15" s="59" t="s">
        <v>170</v>
      </c>
      <c r="D15" s="57">
        <v>2</v>
      </c>
      <c r="E15" s="55">
        <v>2</v>
      </c>
      <c r="F15" s="55">
        <v>2</v>
      </c>
      <c r="G15" s="55">
        <v>2</v>
      </c>
    </row>
    <row r="16" spans="3:7" x14ac:dyDescent="0.4">
      <c r="C16" s="59" t="s">
        <v>171</v>
      </c>
      <c r="D16" s="57">
        <v>2</v>
      </c>
      <c r="E16" s="55">
        <v>1</v>
      </c>
      <c r="F16" s="55">
        <v>1</v>
      </c>
      <c r="G16" s="55">
        <v>1</v>
      </c>
    </row>
    <row r="17" spans="3:7" x14ac:dyDescent="0.4">
      <c r="C17" s="59" t="s">
        <v>172</v>
      </c>
      <c r="D17" s="56">
        <v>1.25</v>
      </c>
      <c r="E17" s="55">
        <v>1</v>
      </c>
      <c r="F17" s="55">
        <v>1</v>
      </c>
      <c r="G17" s="55">
        <v>1</v>
      </c>
    </row>
    <row r="18" spans="3:7" x14ac:dyDescent="0.4">
      <c r="C18" s="59" t="s">
        <v>173</v>
      </c>
      <c r="D18" s="55">
        <v>1.5</v>
      </c>
      <c r="E18" s="55">
        <v>2</v>
      </c>
      <c r="F18" s="55">
        <v>2</v>
      </c>
      <c r="G18" s="55">
        <v>2</v>
      </c>
    </row>
    <row r="19" spans="3:7" x14ac:dyDescent="0.4">
      <c r="C19" s="59" t="s">
        <v>174</v>
      </c>
      <c r="D19" s="55">
        <v>1.5</v>
      </c>
      <c r="E19" s="55">
        <v>0</v>
      </c>
      <c r="F19" s="55">
        <v>2</v>
      </c>
      <c r="G19" s="55">
        <v>2</v>
      </c>
    </row>
    <row r="20" spans="3:7" x14ac:dyDescent="0.4">
      <c r="C20" s="59" t="s">
        <v>174</v>
      </c>
      <c r="D20" s="57">
        <v>2</v>
      </c>
      <c r="E20" s="55">
        <v>0</v>
      </c>
      <c r="F20" s="55">
        <v>3</v>
      </c>
      <c r="G20" s="55">
        <v>3</v>
      </c>
    </row>
    <row r="21" spans="3:7" x14ac:dyDescent="0.4">
      <c r="C21" s="59" t="s">
        <v>175</v>
      </c>
      <c r="D21" s="57">
        <v>3</v>
      </c>
      <c r="E21" s="55">
        <v>12</v>
      </c>
      <c r="F21" s="55">
        <v>0</v>
      </c>
      <c r="G21" s="55">
        <v>0</v>
      </c>
    </row>
    <row r="22" spans="3:7" ht="14.5" customHeight="1" x14ac:dyDescent="0.4">
      <c r="C22" s="59" t="s">
        <v>176</v>
      </c>
      <c r="D22" s="55">
        <v>1.5</v>
      </c>
      <c r="E22" s="55">
        <v>0</v>
      </c>
      <c r="F22" s="60" t="s">
        <v>199</v>
      </c>
      <c r="G22" s="55">
        <v>0</v>
      </c>
    </row>
    <row r="23" spans="3:7" ht="14.5" customHeight="1" x14ac:dyDescent="0.4">
      <c r="C23" s="59" t="s">
        <v>177</v>
      </c>
      <c r="D23" s="57">
        <v>2</v>
      </c>
      <c r="E23" s="55">
        <v>0</v>
      </c>
      <c r="F23" s="61" t="s">
        <v>200</v>
      </c>
      <c r="G23" s="55">
        <v>0</v>
      </c>
    </row>
    <row r="24" spans="3:7" ht="14.5" customHeight="1" x14ac:dyDescent="0.4">
      <c r="C24" s="59" t="s">
        <v>178</v>
      </c>
      <c r="D24" s="57">
        <v>3</v>
      </c>
      <c r="E24" s="55">
        <v>0</v>
      </c>
      <c r="F24" s="61" t="s">
        <v>201</v>
      </c>
      <c r="G24" s="55">
        <v>0</v>
      </c>
    </row>
    <row r="25" spans="3:7" x14ac:dyDescent="0.4">
      <c r="C25" s="73" t="s">
        <v>206</v>
      </c>
      <c r="D25" s="56">
        <v>0</v>
      </c>
      <c r="E25" s="55">
        <v>0</v>
      </c>
      <c r="F25" s="55">
        <v>0</v>
      </c>
      <c r="G25" s="55">
        <v>0</v>
      </c>
    </row>
    <row r="26" spans="3:7" x14ac:dyDescent="0.4">
      <c r="C26" s="59" t="s">
        <v>179</v>
      </c>
      <c r="D26" s="55">
        <v>1.5</v>
      </c>
      <c r="E26" s="55">
        <v>1</v>
      </c>
      <c r="F26" s="55">
        <v>0</v>
      </c>
      <c r="G26" s="55">
        <v>0</v>
      </c>
    </row>
    <row r="27" spans="3:7" x14ac:dyDescent="0.4">
      <c r="C27" s="59" t="s">
        <v>180</v>
      </c>
      <c r="D27" s="55">
        <v>1.5</v>
      </c>
      <c r="E27" s="55">
        <v>0</v>
      </c>
      <c r="F27" s="55">
        <v>2</v>
      </c>
      <c r="G27" s="55">
        <v>2</v>
      </c>
    </row>
    <row r="28" spans="3:7" x14ac:dyDescent="0.4">
      <c r="C28" s="59" t="s">
        <v>181</v>
      </c>
      <c r="D28" s="57">
        <v>3</v>
      </c>
      <c r="E28" s="55">
        <v>0</v>
      </c>
      <c r="F28" s="55">
        <v>6</v>
      </c>
      <c r="G28" s="55">
        <v>6</v>
      </c>
    </row>
    <row r="29" spans="3:7" x14ac:dyDescent="0.4">
      <c r="C29" s="59" t="s">
        <v>182</v>
      </c>
      <c r="D29" s="55">
        <v>1.5</v>
      </c>
      <c r="E29" s="55">
        <v>0</v>
      </c>
      <c r="F29" s="55">
        <v>3</v>
      </c>
      <c r="G29" s="55">
        <v>3</v>
      </c>
    </row>
    <row r="30" spans="3:7" x14ac:dyDescent="0.4">
      <c r="C30" s="59" t="s">
        <v>183</v>
      </c>
      <c r="D30" s="55">
        <v>1.5</v>
      </c>
      <c r="E30" s="55">
        <v>0</v>
      </c>
      <c r="F30" s="55">
        <v>1</v>
      </c>
      <c r="G30" s="55">
        <v>0</v>
      </c>
    </row>
    <row r="31" spans="3:7" x14ac:dyDescent="0.4">
      <c r="C31" s="59" t="s">
        <v>184</v>
      </c>
      <c r="D31" s="55">
        <v>1.5</v>
      </c>
      <c r="E31" s="55">
        <v>2</v>
      </c>
      <c r="F31" s="55">
        <v>3</v>
      </c>
      <c r="G31" s="55">
        <v>3</v>
      </c>
    </row>
    <row r="32" spans="3:7" x14ac:dyDescent="0.4">
      <c r="C32" s="59" t="s">
        <v>185</v>
      </c>
      <c r="D32" s="57">
        <v>2</v>
      </c>
      <c r="E32" s="55">
        <v>3</v>
      </c>
      <c r="F32" s="55">
        <v>4</v>
      </c>
      <c r="G32" s="55">
        <v>4</v>
      </c>
    </row>
    <row r="33" spans="3:7" x14ac:dyDescent="0.4">
      <c r="C33" s="59" t="s">
        <v>185</v>
      </c>
      <c r="D33" s="57">
        <v>3</v>
      </c>
      <c r="E33" s="55">
        <v>0</v>
      </c>
      <c r="F33" s="55">
        <v>6</v>
      </c>
      <c r="G33" s="55">
        <v>6</v>
      </c>
    </row>
    <row r="34" spans="3:7" ht="25.3" x14ac:dyDescent="0.4">
      <c r="C34" s="59" t="s">
        <v>186</v>
      </c>
      <c r="D34" s="55">
        <v>1.5</v>
      </c>
      <c r="E34" s="55">
        <v>2</v>
      </c>
      <c r="F34" s="55">
        <v>2</v>
      </c>
      <c r="G34" s="55">
        <v>0</v>
      </c>
    </row>
    <row r="35" spans="3:7" x14ac:dyDescent="0.4">
      <c r="C35" s="59" t="s">
        <v>187</v>
      </c>
      <c r="D35" s="55">
        <v>1.5</v>
      </c>
      <c r="E35" s="55">
        <v>2</v>
      </c>
      <c r="F35" s="55">
        <v>2</v>
      </c>
      <c r="G35" s="55">
        <v>2</v>
      </c>
    </row>
    <row r="36" spans="3:7" x14ac:dyDescent="0.4">
      <c r="C36" s="59" t="s">
        <v>188</v>
      </c>
      <c r="D36" s="57">
        <v>2</v>
      </c>
      <c r="E36" s="55">
        <v>0</v>
      </c>
      <c r="F36" s="55">
        <v>3</v>
      </c>
      <c r="G36" s="55">
        <v>3</v>
      </c>
    </row>
    <row r="37" spans="3:7" x14ac:dyDescent="0.4">
      <c r="C37" s="59" t="s">
        <v>188</v>
      </c>
      <c r="D37" s="57">
        <v>3</v>
      </c>
      <c r="E37" s="55">
        <v>0</v>
      </c>
      <c r="F37" s="55">
        <v>3</v>
      </c>
      <c r="G37" s="55">
        <v>3</v>
      </c>
    </row>
    <row r="38" spans="3:7" x14ac:dyDescent="0.4">
      <c r="C38" s="59" t="s">
        <v>189</v>
      </c>
      <c r="D38" s="57">
        <v>3</v>
      </c>
      <c r="E38" s="55">
        <v>0</v>
      </c>
      <c r="F38" s="55">
        <v>6</v>
      </c>
      <c r="G38" s="55">
        <v>6</v>
      </c>
    </row>
    <row r="39" spans="3:7" x14ac:dyDescent="0.4">
      <c r="C39" s="59" t="s">
        <v>190</v>
      </c>
      <c r="D39" s="56">
        <v>0</v>
      </c>
      <c r="E39" s="55">
        <v>0</v>
      </c>
      <c r="F39" s="55">
        <v>2</v>
      </c>
      <c r="G39" s="55">
        <v>2</v>
      </c>
    </row>
    <row r="40" spans="3:7" x14ac:dyDescent="0.4">
      <c r="C40" s="59" t="s">
        <v>191</v>
      </c>
      <c r="D40" s="57">
        <v>2</v>
      </c>
      <c r="E40" s="55">
        <v>2</v>
      </c>
      <c r="F40" s="55">
        <v>2</v>
      </c>
      <c r="G40" s="55">
        <v>5</v>
      </c>
    </row>
    <row r="41" spans="3:7" x14ac:dyDescent="0.4">
      <c r="C41" s="59" t="s">
        <v>192</v>
      </c>
      <c r="D41" s="57">
        <v>2</v>
      </c>
      <c r="E41" s="55">
        <v>2</v>
      </c>
      <c r="F41" s="55">
        <v>2</v>
      </c>
      <c r="G41" s="55">
        <v>6</v>
      </c>
    </row>
    <row r="42" spans="3:7" x14ac:dyDescent="0.4">
      <c r="C42" s="59" t="s">
        <v>193</v>
      </c>
      <c r="D42" s="55">
        <v>1.5</v>
      </c>
      <c r="E42" s="55">
        <v>2</v>
      </c>
      <c r="F42" s="55">
        <v>2</v>
      </c>
      <c r="G42" s="55">
        <v>5</v>
      </c>
    </row>
    <row r="43" spans="3:7" x14ac:dyDescent="0.4">
      <c r="C43" s="59" t="s">
        <v>194</v>
      </c>
      <c r="D43" s="57">
        <v>3</v>
      </c>
      <c r="E43" s="55">
        <v>3</v>
      </c>
      <c r="F43" s="55">
        <v>4</v>
      </c>
      <c r="G43" s="55">
        <v>6</v>
      </c>
    </row>
    <row r="44" spans="3:7" x14ac:dyDescent="0.4">
      <c r="C44" s="59" t="s">
        <v>195</v>
      </c>
      <c r="D44" s="57">
        <v>3</v>
      </c>
      <c r="E44" s="55">
        <v>3</v>
      </c>
      <c r="F44" s="55">
        <v>4</v>
      </c>
      <c r="G44" s="55">
        <v>6</v>
      </c>
    </row>
    <row r="45" spans="3:7" x14ac:dyDescent="0.4">
      <c r="C45" s="59" t="s">
        <v>196</v>
      </c>
      <c r="D45" s="57">
        <v>3</v>
      </c>
      <c r="E45" s="55">
        <v>3</v>
      </c>
      <c r="F45" s="55">
        <v>4</v>
      </c>
      <c r="G45" s="55">
        <v>6</v>
      </c>
    </row>
    <row r="46" spans="3:7" x14ac:dyDescent="0.4">
      <c r="C46" s="59" t="s">
        <v>197</v>
      </c>
      <c r="D46" s="57">
        <v>3</v>
      </c>
      <c r="E46" s="55">
        <v>4</v>
      </c>
      <c r="F46" s="55">
        <v>6</v>
      </c>
      <c r="G46" s="55">
        <v>8</v>
      </c>
    </row>
    <row r="47" spans="3:7" x14ac:dyDescent="0.4">
      <c r="C47" s="59" t="s">
        <v>198</v>
      </c>
      <c r="D47" s="57">
        <v>3</v>
      </c>
      <c r="E47" s="55">
        <v>4</v>
      </c>
      <c r="F47" s="55">
        <v>6</v>
      </c>
      <c r="G47" s="55">
        <v>8</v>
      </c>
    </row>
  </sheetData>
  <mergeCells count="1">
    <mergeCell ref="C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-0.249977111117893"/>
  </sheetPr>
  <dimension ref="B2:Q62"/>
  <sheetViews>
    <sheetView workbookViewId="0">
      <selection activeCell="B29" sqref="B29"/>
    </sheetView>
  </sheetViews>
  <sheetFormatPr defaultRowHeight="14.6" x14ac:dyDescent="0.4"/>
  <cols>
    <col min="2" max="2" width="43.84375" bestFit="1" customWidth="1"/>
    <col min="4" max="4" width="44.3046875" bestFit="1" customWidth="1"/>
    <col min="5" max="5" width="16.15234375" bestFit="1" customWidth="1"/>
    <col min="6" max="6" width="31.15234375" bestFit="1" customWidth="1"/>
    <col min="9" max="9" width="26.69140625" bestFit="1" customWidth="1"/>
    <col min="10" max="10" width="26" bestFit="1" customWidth="1"/>
    <col min="13" max="14" width="34.69140625" bestFit="1" customWidth="1"/>
    <col min="15" max="15" width="30" bestFit="1" customWidth="1"/>
    <col min="16" max="16" width="32.15234375" bestFit="1" customWidth="1"/>
    <col min="17" max="17" width="29.84375" bestFit="1" customWidth="1"/>
  </cols>
  <sheetData>
    <row r="2" spans="2:17" ht="15" thickBot="1" x14ac:dyDescent="0.45"/>
    <row r="3" spans="2:17" ht="15" customHeight="1" thickBot="1" x14ac:dyDescent="0.45">
      <c r="D3" s="264" t="s">
        <v>294</v>
      </c>
      <c r="E3" s="265"/>
      <c r="F3" s="266"/>
      <c r="G3" s="22"/>
      <c r="H3" s="22"/>
      <c r="I3" s="264" t="s">
        <v>152</v>
      </c>
      <c r="J3" s="266"/>
      <c r="M3" s="267" t="s">
        <v>225</v>
      </c>
      <c r="N3" s="267"/>
      <c r="O3" s="267"/>
      <c r="P3" s="267"/>
      <c r="Q3" s="271"/>
    </row>
    <row r="4" spans="2:17" x14ac:dyDescent="0.4">
      <c r="B4" t="s">
        <v>150</v>
      </c>
      <c r="D4" s="26" t="s">
        <v>57</v>
      </c>
      <c r="E4" s="26" t="s">
        <v>58</v>
      </c>
      <c r="F4" s="26" t="s">
        <v>65</v>
      </c>
      <c r="I4" s="52" t="s">
        <v>153</v>
      </c>
      <c r="J4" s="52" t="s">
        <v>154</v>
      </c>
      <c r="M4" s="268" t="s">
        <v>231</v>
      </c>
      <c r="N4" s="268" t="s">
        <v>226</v>
      </c>
      <c r="O4" s="268" t="s">
        <v>228</v>
      </c>
      <c r="P4" s="269" t="s">
        <v>229</v>
      </c>
      <c r="Q4" s="270"/>
    </row>
    <row r="5" spans="2:17" x14ac:dyDescent="0.4">
      <c r="B5" t="s">
        <v>62</v>
      </c>
      <c r="D5" s="272" t="s">
        <v>62</v>
      </c>
      <c r="E5" s="273"/>
      <c r="F5" s="274"/>
      <c r="I5" s="54">
        <v>8</v>
      </c>
      <c r="J5" s="54">
        <v>500</v>
      </c>
      <c r="M5" s="268"/>
      <c r="N5" s="268"/>
      <c r="O5" s="268"/>
      <c r="P5" s="92" t="s">
        <v>230</v>
      </c>
      <c r="Q5" s="92" t="s">
        <v>227</v>
      </c>
    </row>
    <row r="6" spans="2:17" x14ac:dyDescent="0.4">
      <c r="B6" t="s">
        <v>61</v>
      </c>
      <c r="D6" s="24" t="s">
        <v>295</v>
      </c>
      <c r="E6" s="25">
        <v>5</v>
      </c>
      <c r="F6" s="24" t="s">
        <v>59</v>
      </c>
      <c r="I6" s="53">
        <v>21</v>
      </c>
      <c r="J6" s="53">
        <v>750</v>
      </c>
      <c r="M6" s="54" t="s">
        <v>279</v>
      </c>
      <c r="N6" s="54" t="s">
        <v>279</v>
      </c>
      <c r="O6" s="54" t="s">
        <v>279</v>
      </c>
      <c r="P6" s="112">
        <v>1</v>
      </c>
      <c r="Q6" s="112">
        <v>2</v>
      </c>
    </row>
    <row r="7" spans="2:17" x14ac:dyDescent="0.4">
      <c r="B7" t="s">
        <v>64</v>
      </c>
      <c r="D7" s="24" t="s">
        <v>296</v>
      </c>
      <c r="E7" s="25">
        <v>15</v>
      </c>
      <c r="F7" s="24" t="s">
        <v>60</v>
      </c>
      <c r="I7" s="53">
        <v>35</v>
      </c>
      <c r="J7" s="53">
        <v>1000</v>
      </c>
      <c r="M7" s="54">
        <v>50</v>
      </c>
      <c r="N7" s="54">
        <v>2</v>
      </c>
      <c r="O7" s="54">
        <v>20</v>
      </c>
      <c r="P7" s="54">
        <v>20</v>
      </c>
      <c r="Q7" s="54">
        <v>10</v>
      </c>
    </row>
    <row r="8" spans="2:17" x14ac:dyDescent="0.4">
      <c r="B8" t="s">
        <v>151</v>
      </c>
      <c r="D8" s="23" t="s">
        <v>61</v>
      </c>
      <c r="E8" s="28" t="s">
        <v>6</v>
      </c>
      <c r="F8" s="28" t="s">
        <v>63</v>
      </c>
      <c r="I8" s="53">
        <v>90</v>
      </c>
      <c r="J8" s="53">
        <v>1250</v>
      </c>
      <c r="M8" s="54">
        <v>75</v>
      </c>
      <c r="N8" s="54">
        <v>3</v>
      </c>
      <c r="O8" s="54">
        <v>60</v>
      </c>
      <c r="P8" s="54">
        <v>75</v>
      </c>
      <c r="Q8" s="54">
        <v>35</v>
      </c>
    </row>
    <row r="9" spans="2:17" x14ac:dyDescent="0.4">
      <c r="B9" t="s">
        <v>72</v>
      </c>
      <c r="D9" s="23" t="s">
        <v>64</v>
      </c>
      <c r="E9" s="25">
        <v>75</v>
      </c>
      <c r="F9" s="27" t="s">
        <v>66</v>
      </c>
      <c r="I9" s="53">
        <v>172</v>
      </c>
      <c r="J9" s="53">
        <v>1500</v>
      </c>
      <c r="M9" s="54">
        <v>110</v>
      </c>
      <c r="N9" s="54">
        <v>4</v>
      </c>
      <c r="O9" s="54">
        <v>125</v>
      </c>
      <c r="P9" s="54">
        <v>150</v>
      </c>
      <c r="Q9" s="54">
        <v>75</v>
      </c>
    </row>
    <row r="10" spans="2:17" x14ac:dyDescent="0.4">
      <c r="B10" t="s">
        <v>95</v>
      </c>
      <c r="D10" s="275" t="s">
        <v>151</v>
      </c>
      <c r="E10" s="276"/>
      <c r="F10" s="277"/>
      <c r="I10" s="53">
        <v>216</v>
      </c>
      <c r="J10" s="53">
        <v>2000</v>
      </c>
      <c r="M10" s="54">
        <v>125</v>
      </c>
      <c r="N10" s="54">
        <v>5</v>
      </c>
      <c r="O10" s="54">
        <v>230</v>
      </c>
      <c r="P10" s="54">
        <v>250</v>
      </c>
      <c r="Q10" s="54">
        <v>125</v>
      </c>
    </row>
    <row r="11" spans="2:17" x14ac:dyDescent="0.4">
      <c r="B11" t="s">
        <v>74</v>
      </c>
      <c r="D11" s="23" t="s">
        <v>67</v>
      </c>
      <c r="E11" s="25">
        <v>35</v>
      </c>
      <c r="F11" s="27" t="s">
        <v>71</v>
      </c>
      <c r="I11" s="53">
        <v>307</v>
      </c>
      <c r="J11" s="53">
        <v>2500</v>
      </c>
      <c r="M11" s="54">
        <v>160</v>
      </c>
      <c r="N11" s="54">
        <v>6</v>
      </c>
      <c r="O11" s="54">
        <v>375</v>
      </c>
      <c r="P11" s="54">
        <v>500</v>
      </c>
      <c r="Q11" s="54">
        <v>250</v>
      </c>
    </row>
    <row r="12" spans="2:17" x14ac:dyDescent="0.4">
      <c r="B12" t="s">
        <v>75</v>
      </c>
      <c r="D12" s="23" t="s">
        <v>68</v>
      </c>
      <c r="E12" s="25">
        <v>25</v>
      </c>
      <c r="F12" s="27" t="s">
        <v>71</v>
      </c>
      <c r="I12" s="53">
        <v>342</v>
      </c>
      <c r="J12" s="53">
        <v>3000</v>
      </c>
    </row>
    <row r="13" spans="2:17" x14ac:dyDescent="0.4">
      <c r="B13" t="s">
        <v>79</v>
      </c>
      <c r="D13" s="23" t="s">
        <v>69</v>
      </c>
      <c r="E13" s="25">
        <v>15</v>
      </c>
      <c r="F13" s="27" t="s">
        <v>71</v>
      </c>
      <c r="I13" s="53">
        <v>428</v>
      </c>
      <c r="J13" s="53">
        <v>4000</v>
      </c>
    </row>
    <row r="14" spans="2:17" x14ac:dyDescent="0.4">
      <c r="B14" t="s">
        <v>83</v>
      </c>
      <c r="D14" s="23" t="s">
        <v>70</v>
      </c>
      <c r="E14" s="25">
        <v>50</v>
      </c>
      <c r="F14" s="27" t="s">
        <v>71</v>
      </c>
      <c r="I14" s="53">
        <v>576</v>
      </c>
      <c r="J14" s="53">
        <v>5000</v>
      </c>
    </row>
    <row r="15" spans="2:17" x14ac:dyDescent="0.4">
      <c r="B15" t="s">
        <v>85</v>
      </c>
      <c r="D15" s="23" t="s">
        <v>72</v>
      </c>
      <c r="E15" s="25">
        <v>5</v>
      </c>
      <c r="F15" s="27" t="s">
        <v>73</v>
      </c>
      <c r="I15" s="53">
        <v>720</v>
      </c>
      <c r="J15" s="53">
        <v>7500</v>
      </c>
    </row>
    <row r="16" spans="2:17" x14ac:dyDescent="0.4">
      <c r="B16" t="s">
        <v>88</v>
      </c>
      <c r="D16" s="23" t="s">
        <v>95</v>
      </c>
      <c r="E16" s="25">
        <v>7</v>
      </c>
      <c r="F16" s="27" t="s">
        <v>73</v>
      </c>
      <c r="I16" s="53">
        <v>2112</v>
      </c>
      <c r="J16" s="53">
        <v>10000</v>
      </c>
      <c r="O16" s="267" t="s">
        <v>270</v>
      </c>
      <c r="P16" s="267"/>
      <c r="Q16" s="267"/>
    </row>
    <row r="17" spans="2:17" x14ac:dyDescent="0.4">
      <c r="B17" t="s">
        <v>93</v>
      </c>
      <c r="D17" s="23" t="s">
        <v>74</v>
      </c>
      <c r="E17" s="25">
        <v>5</v>
      </c>
      <c r="F17" s="27" t="s">
        <v>71</v>
      </c>
      <c r="I17" s="53">
        <v>2640</v>
      </c>
      <c r="J17" s="53">
        <v>15000</v>
      </c>
      <c r="M17" s="91" t="s">
        <v>257</v>
      </c>
      <c r="O17" s="267" t="s">
        <v>269</v>
      </c>
      <c r="P17" s="267"/>
      <c r="Q17" s="267"/>
    </row>
    <row r="18" spans="2:17" x14ac:dyDescent="0.4">
      <c r="B18" t="s">
        <v>94</v>
      </c>
      <c r="D18" s="275" t="s">
        <v>75</v>
      </c>
      <c r="E18" s="276"/>
      <c r="F18" s="277"/>
      <c r="M18" s="54">
        <v>1</v>
      </c>
      <c r="O18" s="91" t="s">
        <v>266</v>
      </c>
      <c r="P18" s="91" t="s">
        <v>267</v>
      </c>
      <c r="Q18" s="91" t="s">
        <v>268</v>
      </c>
    </row>
    <row r="19" spans="2:17" x14ac:dyDescent="0.4">
      <c r="B19" t="s">
        <v>97</v>
      </c>
      <c r="D19" s="23" t="s">
        <v>76</v>
      </c>
      <c r="E19" s="25">
        <v>25</v>
      </c>
      <c r="F19" s="27" t="s">
        <v>60</v>
      </c>
      <c r="M19" s="54">
        <v>2</v>
      </c>
      <c r="O19" s="54">
        <v>1</v>
      </c>
      <c r="P19" s="54">
        <v>20</v>
      </c>
      <c r="Q19" s="54">
        <v>40</v>
      </c>
    </row>
    <row r="20" spans="2:17" ht="15" customHeight="1" x14ac:dyDescent="0.4">
      <c r="B20" t="s">
        <v>98</v>
      </c>
      <c r="D20" s="23" t="s">
        <v>77</v>
      </c>
      <c r="E20" s="25">
        <v>35</v>
      </c>
      <c r="F20" s="27" t="s">
        <v>60</v>
      </c>
      <c r="O20" s="54">
        <v>2</v>
      </c>
      <c r="P20" s="54">
        <v>25</v>
      </c>
      <c r="Q20" s="54">
        <v>50</v>
      </c>
    </row>
    <row r="21" spans="2:17" x14ac:dyDescent="0.4">
      <c r="B21" t="s">
        <v>104</v>
      </c>
      <c r="D21" s="23" t="s">
        <v>78</v>
      </c>
      <c r="E21" s="25">
        <v>5</v>
      </c>
      <c r="F21" s="27" t="s">
        <v>60</v>
      </c>
      <c r="O21" s="54">
        <v>3</v>
      </c>
      <c r="P21" s="54">
        <v>35</v>
      </c>
      <c r="Q21" s="54">
        <v>70</v>
      </c>
    </row>
    <row r="22" spans="2:17" x14ac:dyDescent="0.4">
      <c r="B22" t="s">
        <v>112</v>
      </c>
      <c r="D22" s="23" t="s">
        <v>79</v>
      </c>
      <c r="E22" s="25">
        <v>250</v>
      </c>
      <c r="F22" s="27" t="s">
        <v>80</v>
      </c>
      <c r="O22" s="54">
        <v>4</v>
      </c>
      <c r="P22" s="54">
        <v>50</v>
      </c>
      <c r="Q22" s="54">
        <v>100</v>
      </c>
    </row>
    <row r="23" spans="2:17" x14ac:dyDescent="0.4">
      <c r="B23" t="s">
        <v>119</v>
      </c>
      <c r="D23" s="275" t="s">
        <v>79</v>
      </c>
      <c r="E23" s="276"/>
      <c r="F23" s="277"/>
    </row>
    <row r="24" spans="2:17" x14ac:dyDescent="0.4">
      <c r="B24" t="s">
        <v>122</v>
      </c>
      <c r="D24" s="23" t="s">
        <v>81</v>
      </c>
      <c r="E24" s="25">
        <v>25</v>
      </c>
      <c r="F24" s="27" t="s">
        <v>80</v>
      </c>
    </row>
    <row r="25" spans="2:17" x14ac:dyDescent="0.4">
      <c r="B25" t="s">
        <v>123</v>
      </c>
      <c r="D25" s="23" t="s">
        <v>82</v>
      </c>
      <c r="E25" s="25">
        <v>40</v>
      </c>
      <c r="F25" s="27" t="s">
        <v>80</v>
      </c>
    </row>
    <row r="26" spans="2:17" x14ac:dyDescent="0.4">
      <c r="B26" t="s">
        <v>124</v>
      </c>
      <c r="D26" s="23" t="s">
        <v>83</v>
      </c>
      <c r="E26" s="25">
        <v>60</v>
      </c>
      <c r="F26" s="27" t="s">
        <v>84</v>
      </c>
    </row>
    <row r="27" spans="2:17" x14ac:dyDescent="0.4">
      <c r="B27" t="s">
        <v>126</v>
      </c>
      <c r="D27" s="23" t="s">
        <v>85</v>
      </c>
      <c r="E27" s="25">
        <v>75</v>
      </c>
      <c r="F27" s="27" t="s">
        <v>71</v>
      </c>
    </row>
    <row r="28" spans="2:17" x14ac:dyDescent="0.4">
      <c r="B28" t="s">
        <v>127</v>
      </c>
      <c r="D28" s="275" t="s">
        <v>85</v>
      </c>
      <c r="E28" s="276"/>
      <c r="F28" s="277"/>
    </row>
    <row r="29" spans="2:17" x14ac:dyDescent="0.4">
      <c r="B29" t="s">
        <v>128</v>
      </c>
      <c r="D29" s="23" t="s">
        <v>86</v>
      </c>
      <c r="E29" s="25">
        <v>125</v>
      </c>
      <c r="F29" s="27" t="s">
        <v>71</v>
      </c>
    </row>
    <row r="30" spans="2:17" x14ac:dyDescent="0.4">
      <c r="D30" s="23" t="s">
        <v>87</v>
      </c>
      <c r="E30" s="25">
        <v>125</v>
      </c>
      <c r="F30" s="27" t="s">
        <v>71</v>
      </c>
    </row>
    <row r="31" spans="2:17" x14ac:dyDescent="0.4">
      <c r="D31" s="275" t="s">
        <v>88</v>
      </c>
      <c r="E31" s="276"/>
      <c r="F31" s="277"/>
    </row>
    <row r="32" spans="2:17" x14ac:dyDescent="0.4">
      <c r="D32" s="23" t="s">
        <v>89</v>
      </c>
      <c r="E32" s="25">
        <v>50</v>
      </c>
      <c r="F32" s="27" t="s">
        <v>91</v>
      </c>
    </row>
    <row r="33" spans="4:6" x14ac:dyDescent="0.4">
      <c r="D33" s="23" t="s">
        <v>90</v>
      </c>
      <c r="E33" s="25" t="s">
        <v>6</v>
      </c>
      <c r="F33" s="27" t="s">
        <v>92</v>
      </c>
    </row>
    <row r="34" spans="4:6" x14ac:dyDescent="0.4">
      <c r="D34" s="23" t="s">
        <v>93</v>
      </c>
      <c r="E34" s="25">
        <v>50</v>
      </c>
      <c r="F34" s="27" t="s">
        <v>96</v>
      </c>
    </row>
    <row r="35" spans="4:6" x14ac:dyDescent="0.4">
      <c r="D35" s="23" t="s">
        <v>94</v>
      </c>
      <c r="E35" s="25">
        <v>60</v>
      </c>
      <c r="F35" s="27" t="s">
        <v>96</v>
      </c>
    </row>
    <row r="36" spans="4:6" x14ac:dyDescent="0.4">
      <c r="D36" s="23" t="s">
        <v>97</v>
      </c>
      <c r="E36" s="25">
        <v>20</v>
      </c>
      <c r="F36" s="27" t="s">
        <v>60</v>
      </c>
    </row>
    <row r="37" spans="4:6" x14ac:dyDescent="0.4">
      <c r="D37" s="23" t="s">
        <v>98</v>
      </c>
      <c r="E37" s="25">
        <v>250</v>
      </c>
      <c r="F37" s="27" t="s">
        <v>99</v>
      </c>
    </row>
    <row r="38" spans="4:6" x14ac:dyDescent="0.4">
      <c r="D38" s="275" t="s">
        <v>98</v>
      </c>
      <c r="E38" s="276"/>
      <c r="F38" s="277"/>
    </row>
    <row r="39" spans="4:6" x14ac:dyDescent="0.4">
      <c r="D39" s="23" t="s">
        <v>100</v>
      </c>
      <c r="E39" s="25">
        <v>20</v>
      </c>
      <c r="F39" s="27" t="s">
        <v>103</v>
      </c>
    </row>
    <row r="40" spans="4:6" x14ac:dyDescent="0.4">
      <c r="D40" s="23" t="s">
        <v>101</v>
      </c>
      <c r="E40" s="25">
        <v>75</v>
      </c>
      <c r="F40" s="27" t="s">
        <v>99</v>
      </c>
    </row>
    <row r="41" spans="4:6" x14ac:dyDescent="0.4">
      <c r="D41" s="23" t="s">
        <v>102</v>
      </c>
      <c r="E41" s="25">
        <v>100</v>
      </c>
      <c r="F41" s="27" t="s">
        <v>99</v>
      </c>
    </row>
    <row r="42" spans="4:6" x14ac:dyDescent="0.4">
      <c r="D42" s="23" t="s">
        <v>104</v>
      </c>
      <c r="E42" s="25">
        <v>20</v>
      </c>
      <c r="F42" s="27" t="s">
        <v>60</v>
      </c>
    </row>
    <row r="43" spans="4:6" x14ac:dyDescent="0.4">
      <c r="D43" s="275" t="s">
        <v>104</v>
      </c>
      <c r="E43" s="276"/>
      <c r="F43" s="277"/>
    </row>
    <row r="44" spans="4:6" x14ac:dyDescent="0.4">
      <c r="D44" s="23" t="s">
        <v>105</v>
      </c>
      <c r="E44" s="25">
        <v>7</v>
      </c>
      <c r="F44" s="27" t="s">
        <v>110</v>
      </c>
    </row>
    <row r="45" spans="4:6" x14ac:dyDescent="0.4">
      <c r="D45" s="23" t="s">
        <v>106</v>
      </c>
      <c r="E45" s="25">
        <v>6</v>
      </c>
      <c r="F45" s="27" t="s">
        <v>111</v>
      </c>
    </row>
    <row r="46" spans="4:6" x14ac:dyDescent="0.4">
      <c r="D46" s="23" t="s">
        <v>107</v>
      </c>
      <c r="E46" s="25">
        <v>1</v>
      </c>
      <c r="F46" s="27" t="s">
        <v>111</v>
      </c>
    </row>
    <row r="47" spans="4:6" x14ac:dyDescent="0.4">
      <c r="D47" s="23" t="s">
        <v>108</v>
      </c>
      <c r="E47" s="25">
        <v>2</v>
      </c>
      <c r="F47" s="27" t="s">
        <v>110</v>
      </c>
    </row>
    <row r="48" spans="4:6" x14ac:dyDescent="0.4">
      <c r="D48" s="23" t="s">
        <v>109</v>
      </c>
      <c r="E48" s="25">
        <v>2</v>
      </c>
      <c r="F48" s="27" t="s">
        <v>111</v>
      </c>
    </row>
    <row r="49" spans="4:6" x14ac:dyDescent="0.4">
      <c r="D49" s="23" t="s">
        <v>112</v>
      </c>
      <c r="E49" s="25">
        <v>20</v>
      </c>
      <c r="F49" s="27" t="s">
        <v>71</v>
      </c>
    </row>
    <row r="50" spans="4:6" x14ac:dyDescent="0.4">
      <c r="D50" s="275" t="s">
        <v>112</v>
      </c>
      <c r="E50" s="276"/>
      <c r="F50" s="277"/>
    </row>
    <row r="51" spans="4:6" x14ac:dyDescent="0.4">
      <c r="D51" s="23" t="s">
        <v>113</v>
      </c>
      <c r="E51" s="25">
        <v>15</v>
      </c>
      <c r="F51" s="27" t="s">
        <v>71</v>
      </c>
    </row>
    <row r="52" spans="4:6" x14ac:dyDescent="0.4">
      <c r="D52" s="23" t="s">
        <v>114</v>
      </c>
      <c r="E52" s="25">
        <v>20</v>
      </c>
      <c r="F52" s="27" t="s">
        <v>117</v>
      </c>
    </row>
    <row r="53" spans="4:6" x14ac:dyDescent="0.4">
      <c r="D53" s="23" t="s">
        <v>115</v>
      </c>
      <c r="E53" s="25">
        <v>5</v>
      </c>
      <c r="F53" s="27" t="s">
        <v>117</v>
      </c>
    </row>
    <row r="54" spans="4:6" x14ac:dyDescent="0.4">
      <c r="D54" s="23" t="s">
        <v>116</v>
      </c>
      <c r="E54" s="25">
        <v>3</v>
      </c>
      <c r="F54" s="27" t="s">
        <v>117</v>
      </c>
    </row>
    <row r="55" spans="4:6" x14ac:dyDescent="0.4">
      <c r="D55" s="23" t="s">
        <v>118</v>
      </c>
      <c r="E55" s="25">
        <v>100</v>
      </c>
      <c r="F55" s="27" t="s">
        <v>71</v>
      </c>
    </row>
    <row r="56" spans="4:6" x14ac:dyDescent="0.4">
      <c r="D56" s="23" t="s">
        <v>119</v>
      </c>
      <c r="E56" s="25">
        <v>1000</v>
      </c>
      <c r="F56" s="27" t="s">
        <v>120</v>
      </c>
    </row>
    <row r="57" spans="4:6" x14ac:dyDescent="0.4">
      <c r="D57" s="23" t="s">
        <v>122</v>
      </c>
      <c r="E57" s="25">
        <v>500</v>
      </c>
      <c r="F57" s="27" t="s">
        <v>121</v>
      </c>
    </row>
    <row r="58" spans="4:6" x14ac:dyDescent="0.4">
      <c r="D58" s="23" t="s">
        <v>123</v>
      </c>
      <c r="E58" s="25">
        <v>20</v>
      </c>
      <c r="F58" s="27" t="s">
        <v>60</v>
      </c>
    </row>
    <row r="59" spans="4:6" x14ac:dyDescent="0.4">
      <c r="D59" s="23" t="s">
        <v>124</v>
      </c>
      <c r="E59" s="25">
        <v>1</v>
      </c>
      <c r="F59" s="27" t="s">
        <v>125</v>
      </c>
    </row>
    <row r="60" spans="4:6" x14ac:dyDescent="0.4">
      <c r="D60" s="23" t="s">
        <v>126</v>
      </c>
      <c r="E60" s="25">
        <v>10</v>
      </c>
      <c r="F60" s="27" t="s">
        <v>71</v>
      </c>
    </row>
    <row r="61" spans="4:6" x14ac:dyDescent="0.4">
      <c r="D61" s="23" t="s">
        <v>127</v>
      </c>
      <c r="E61" s="25">
        <v>5</v>
      </c>
      <c r="F61" s="27" t="s">
        <v>73</v>
      </c>
    </row>
    <row r="62" spans="4:6" x14ac:dyDescent="0.4">
      <c r="D62" s="23" t="s">
        <v>128</v>
      </c>
      <c r="E62" s="25">
        <v>10</v>
      </c>
      <c r="F62" s="27" t="s">
        <v>99</v>
      </c>
    </row>
  </sheetData>
  <mergeCells count="18">
    <mergeCell ref="D38:F38"/>
    <mergeCell ref="D43:F43"/>
    <mergeCell ref="D50:F50"/>
    <mergeCell ref="D10:F10"/>
    <mergeCell ref="D18:F18"/>
    <mergeCell ref="D23:F23"/>
    <mergeCell ref="D28:F28"/>
    <mergeCell ref="D31:F31"/>
    <mergeCell ref="M4:M5"/>
    <mergeCell ref="M3:Q3"/>
    <mergeCell ref="D5:F5"/>
    <mergeCell ref="D3:F3"/>
    <mergeCell ref="I3:J3"/>
    <mergeCell ref="O17:Q17"/>
    <mergeCell ref="O16:Q16"/>
    <mergeCell ref="N4:N5"/>
    <mergeCell ref="O4:O5"/>
    <mergeCell ref="P4:Q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COVER</vt:lpstr>
      <vt:lpstr>G.I. DESIGN OPT#1A</vt:lpstr>
      <vt:lpstr>G.I. DESIGN OPT#1B</vt:lpstr>
      <vt:lpstr>G.I. DESIGN OPT#1C</vt:lpstr>
      <vt:lpstr>G.I. DESIGN OPT#2</vt:lpstr>
      <vt:lpstr>G.I. DESIGN OPT#3</vt:lpstr>
      <vt:lpstr>G.I. DESIGN OPT#4</vt:lpstr>
      <vt:lpstr>DFUs - UPC 2015</vt:lpstr>
      <vt:lpstr>DATA SHEET UPC</vt:lpstr>
      <vt:lpstr>COVER!Print_Area</vt:lpstr>
      <vt:lpstr>'G.I. DESIGN OPT#1A'!Print_Area</vt:lpstr>
      <vt:lpstr>'G.I. DESIGN OPT#1B'!Print_Area</vt:lpstr>
      <vt:lpstr>'G.I. DESIGN OPT#1C'!Print_Area</vt:lpstr>
      <vt:lpstr>'G.I. DESIGN OPT#2'!Print_Area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2022-11-02T06:01:58Z</dcterms:modified>
</cp:coreProperties>
</file>